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Ariel\Nomad\Nomad 2\"/>
    </mc:Choice>
  </mc:AlternateContent>
  <xr:revisionPtr revIDLastSave="0" documentId="13_ncr:1_{7BE588B8-D5D2-44C1-AA6A-FC4B5045AA6D}" xr6:coauthVersionLast="47" xr6:coauthVersionMax="47" xr10:uidLastSave="{00000000-0000-0000-0000-000000000000}"/>
  <workbookProtection workbookAlgorithmName="SHA-512" workbookHashValue="EJQYXJThMKnMczsBI0b3QoU233zTq0Iy7xGR6FDAAzQwIVhWNIC++qq/hDzOMLaDN+Eg7RQdencoiMJENvKdQg==" workbookSaltValue="CH+5ePEL2uQM2OQnWGwpmQ==" workbookSpinCount="100000" lockStructure="1"/>
  <bookViews>
    <workbookView showSheetTabs="0" xWindow="-108" yWindow="-108" windowWidth="23256" windowHeight="12576" xr2:uid="{00000000-000D-0000-FFFF-FFFF00000000}"/>
  </bookViews>
  <sheets>
    <sheet name="Prices" sheetId="1" r:id="rId1"/>
  </sheets>
  <definedNames>
    <definedName name="_xlnm._FilterDatabase" localSheetId="0" hidden="1">Prices!$A$1:$G$144</definedName>
    <definedName name="_xlnm.Print_Area" localSheetId="0">Prices!$B$1:$K$149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3" i="1" l="1"/>
  <c r="F43" i="1"/>
  <c r="E43" i="1"/>
  <c r="J144" i="1" l="1"/>
  <c r="J143" i="1"/>
  <c r="K143" i="1" s="1"/>
  <c r="E144" i="1"/>
  <c r="E143" i="1"/>
  <c r="K144" i="1"/>
  <c r="G144" i="1"/>
  <c r="F144" i="1"/>
  <c r="F143" i="1"/>
  <c r="G143" i="1"/>
  <c r="E142" i="1"/>
  <c r="F142" i="1"/>
  <c r="G142" i="1"/>
  <c r="J142" i="1"/>
  <c r="K142" i="1" s="1"/>
  <c r="E80" i="1"/>
  <c r="J80" i="1"/>
  <c r="K80" i="1" s="1"/>
  <c r="F80" i="1"/>
  <c r="G80" i="1"/>
  <c r="E79" i="1"/>
  <c r="J79" i="1"/>
  <c r="K79" i="1" s="1"/>
  <c r="F79" i="1"/>
  <c r="G79" i="1"/>
  <c r="E138" i="1" l="1"/>
  <c r="F138" i="1"/>
  <c r="G138" i="1"/>
  <c r="J138" i="1"/>
  <c r="K138" i="1" s="1"/>
  <c r="J43" i="1"/>
  <c r="K43" i="1" s="1"/>
  <c r="J125" i="1"/>
  <c r="K125" i="1" s="1"/>
  <c r="G125" i="1"/>
  <c r="F125" i="1"/>
  <c r="E125" i="1"/>
  <c r="E105" i="1"/>
  <c r="F105" i="1"/>
  <c r="G105" i="1"/>
  <c r="E106" i="1"/>
  <c r="F106" i="1"/>
  <c r="G106" i="1"/>
  <c r="E107" i="1"/>
  <c r="F107" i="1"/>
  <c r="G107" i="1"/>
  <c r="J107" i="1"/>
  <c r="K107" i="1" s="1"/>
  <c r="J106" i="1"/>
  <c r="K106" i="1" s="1"/>
  <c r="J105" i="1"/>
  <c r="K105" i="1" s="1"/>
  <c r="J123" i="1" l="1"/>
  <c r="K123" i="1" s="1"/>
  <c r="G123" i="1"/>
  <c r="F123" i="1"/>
  <c r="E123" i="1"/>
  <c r="G98" i="1"/>
  <c r="F98" i="1"/>
  <c r="E98" i="1"/>
  <c r="G25" i="1" l="1"/>
  <c r="F25" i="1"/>
  <c r="E25" i="1"/>
  <c r="J25" i="1"/>
  <c r="K25" i="1" s="1"/>
  <c r="J26" i="1"/>
  <c r="K26" i="1" s="1"/>
  <c r="E31" i="1"/>
  <c r="F31" i="1"/>
  <c r="G31" i="1"/>
  <c r="E32" i="1"/>
  <c r="F32" i="1"/>
  <c r="G32" i="1"/>
  <c r="E33" i="1"/>
  <c r="F33" i="1"/>
  <c r="G33" i="1"/>
  <c r="E45" i="1"/>
  <c r="J45" i="1"/>
  <c r="K45" i="1" s="1"/>
  <c r="G45" i="1" s="1"/>
  <c r="E140" i="1"/>
  <c r="E136" i="1"/>
  <c r="E72" i="1"/>
  <c r="E94" i="1"/>
  <c r="E97" i="1"/>
  <c r="F97" i="1"/>
  <c r="G97" i="1"/>
  <c r="E118" i="1"/>
  <c r="F118" i="1"/>
  <c r="G118" i="1"/>
  <c r="E119" i="1"/>
  <c r="F119" i="1"/>
  <c r="G119" i="1"/>
  <c r="E120" i="1"/>
  <c r="F120" i="1"/>
  <c r="G120" i="1"/>
  <c r="E117" i="1"/>
  <c r="E122" i="1"/>
  <c r="E124" i="1"/>
  <c r="E126" i="1"/>
  <c r="E109" i="1"/>
  <c r="E110" i="1"/>
  <c r="E111" i="1"/>
  <c r="E112" i="1"/>
  <c r="E113" i="1"/>
  <c r="E114" i="1"/>
  <c r="E115" i="1"/>
  <c r="E116" i="1"/>
  <c r="F117" i="1"/>
  <c r="G117" i="1"/>
  <c r="E121" i="1"/>
  <c r="E78" i="1"/>
  <c r="E48" i="1"/>
  <c r="E37" i="1"/>
  <c r="E27" i="1"/>
  <c r="E22" i="1"/>
  <c r="E21" i="1"/>
  <c r="E132" i="1"/>
  <c r="J132" i="1"/>
  <c r="K132" i="1" s="1"/>
  <c r="G132" i="1" s="1"/>
  <c r="E131" i="1"/>
  <c r="F45" i="1" l="1"/>
  <c r="F132" i="1"/>
  <c r="J140" i="1" l="1"/>
  <c r="E70" i="1"/>
  <c r="J70" i="1"/>
  <c r="K70" i="1" s="1"/>
  <c r="G70" i="1" s="1"/>
  <c r="F70" i="1" l="1"/>
  <c r="K140" i="1"/>
  <c r="G140" i="1" s="1"/>
  <c r="F140" i="1"/>
  <c r="E14" i="1"/>
  <c r="E9" i="1" l="1"/>
  <c r="E12" i="1"/>
  <c r="E13" i="1"/>
  <c r="E7" i="1"/>
  <c r="F7" i="1"/>
  <c r="G7" i="1"/>
  <c r="E8" i="1"/>
  <c r="E10" i="1"/>
  <c r="F10" i="1"/>
  <c r="G10" i="1"/>
  <c r="E11" i="1"/>
  <c r="E15" i="1"/>
  <c r="F15" i="1"/>
  <c r="G15" i="1"/>
  <c r="E16" i="1"/>
  <c r="E17" i="1"/>
  <c r="E18" i="1"/>
  <c r="F18" i="1"/>
  <c r="G18" i="1"/>
  <c r="E19" i="1"/>
  <c r="E20" i="1"/>
  <c r="E23" i="1"/>
  <c r="F23" i="1"/>
  <c r="G23" i="1"/>
  <c r="E24" i="1"/>
  <c r="E26" i="1"/>
  <c r="E28" i="1"/>
  <c r="E29" i="1"/>
  <c r="F29" i="1"/>
  <c r="G29" i="1"/>
  <c r="E30" i="1"/>
  <c r="E34" i="1"/>
  <c r="E35" i="1"/>
  <c r="E36" i="1"/>
  <c r="E38" i="1"/>
  <c r="E39" i="1"/>
  <c r="F39" i="1"/>
  <c r="G39" i="1"/>
  <c r="E40" i="1"/>
  <c r="E41" i="1"/>
  <c r="E42" i="1"/>
  <c r="E44" i="1"/>
  <c r="F44" i="1"/>
  <c r="G44" i="1"/>
  <c r="E46" i="1"/>
  <c r="E47" i="1"/>
  <c r="F47" i="1"/>
  <c r="G47" i="1"/>
  <c r="E49" i="1"/>
  <c r="E50" i="1"/>
  <c r="E51" i="1"/>
  <c r="E52" i="1"/>
  <c r="E53" i="1"/>
  <c r="E54" i="1"/>
  <c r="E55" i="1"/>
  <c r="F55" i="1"/>
  <c r="G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1" i="1"/>
  <c r="E73" i="1"/>
  <c r="F73" i="1"/>
  <c r="G73" i="1"/>
  <c r="E74" i="1"/>
  <c r="E75" i="1"/>
  <c r="E76" i="1"/>
  <c r="F76" i="1"/>
  <c r="G76" i="1"/>
  <c r="E77" i="1"/>
  <c r="E81" i="1"/>
  <c r="E82" i="1"/>
  <c r="E83" i="1"/>
  <c r="F83" i="1"/>
  <c r="G83" i="1"/>
  <c r="E84" i="1"/>
  <c r="F84" i="1"/>
  <c r="G84" i="1"/>
  <c r="E85" i="1"/>
  <c r="E86" i="1"/>
  <c r="E87" i="1"/>
  <c r="E88" i="1"/>
  <c r="E89" i="1"/>
  <c r="E90" i="1"/>
  <c r="E91" i="1"/>
  <c r="F91" i="1"/>
  <c r="G91" i="1"/>
  <c r="E92" i="1"/>
  <c r="E93" i="1"/>
  <c r="E95" i="1"/>
  <c r="E96" i="1"/>
  <c r="F96" i="1"/>
  <c r="G96" i="1"/>
  <c r="E99" i="1"/>
  <c r="E100" i="1"/>
  <c r="E101" i="1"/>
  <c r="E103" i="1"/>
  <c r="E102" i="1"/>
  <c r="E104" i="1"/>
  <c r="E108" i="1"/>
  <c r="F108" i="1"/>
  <c r="G108" i="1"/>
  <c r="E127" i="1"/>
  <c r="E128" i="1"/>
  <c r="E129" i="1"/>
  <c r="E130" i="1"/>
  <c r="E133" i="1"/>
  <c r="E134" i="1"/>
  <c r="E135" i="1"/>
  <c r="E137" i="1"/>
  <c r="E139" i="1"/>
  <c r="F139" i="1"/>
  <c r="G139" i="1"/>
  <c r="E141" i="1"/>
  <c r="J37" i="1"/>
  <c r="K37" i="1" l="1"/>
  <c r="G37" i="1" s="1"/>
  <c r="F37" i="1"/>
  <c r="J21" i="1"/>
  <c r="J22" i="1"/>
  <c r="J14" i="1"/>
  <c r="J13" i="1"/>
  <c r="J78" i="1"/>
  <c r="J81" i="1"/>
  <c r="K22" i="1" l="1"/>
  <c r="G22" i="1" s="1"/>
  <c r="F22" i="1"/>
  <c r="K78" i="1"/>
  <c r="G78" i="1" s="1"/>
  <c r="F78" i="1"/>
  <c r="K21" i="1"/>
  <c r="G21" i="1" s="1"/>
  <c r="F21" i="1"/>
  <c r="K13" i="1"/>
  <c r="G13" i="1" s="1"/>
  <c r="F13" i="1"/>
  <c r="K81" i="1"/>
  <c r="G81" i="1" s="1"/>
  <c r="F81" i="1"/>
  <c r="K14" i="1"/>
  <c r="G14" i="1" s="1"/>
  <c r="F14" i="1"/>
  <c r="J131" i="1"/>
  <c r="J133" i="1"/>
  <c r="J134" i="1"/>
  <c r="J135" i="1"/>
  <c r="J136" i="1"/>
  <c r="J137" i="1"/>
  <c r="J121" i="1"/>
  <c r="J122" i="1"/>
  <c r="F122" i="1" s="1"/>
  <c r="J124" i="1"/>
  <c r="F124" i="1" s="1"/>
  <c r="J108" i="1"/>
  <c r="K108" i="1" s="1"/>
  <c r="J109" i="1"/>
  <c r="J110" i="1"/>
  <c r="J111" i="1"/>
  <c r="J112" i="1"/>
  <c r="J113" i="1"/>
  <c r="J114" i="1"/>
  <c r="J115" i="1"/>
  <c r="J116" i="1"/>
  <c r="K114" i="1" l="1"/>
  <c r="G114" i="1" s="1"/>
  <c r="F114" i="1"/>
  <c r="K110" i="1"/>
  <c r="G110" i="1" s="1"/>
  <c r="F110" i="1"/>
  <c r="K109" i="1"/>
  <c r="G109" i="1" s="1"/>
  <c r="F109" i="1"/>
  <c r="K113" i="1"/>
  <c r="G113" i="1" s="1"/>
  <c r="F113" i="1"/>
  <c r="K121" i="1"/>
  <c r="G121" i="1" s="1"/>
  <c r="F121" i="1"/>
  <c r="K116" i="1"/>
  <c r="G116" i="1" s="1"/>
  <c r="F116" i="1"/>
  <c r="K112" i="1"/>
  <c r="G112" i="1" s="1"/>
  <c r="F112" i="1"/>
  <c r="K137" i="1"/>
  <c r="G137" i="1" s="1"/>
  <c r="F137" i="1"/>
  <c r="K133" i="1"/>
  <c r="G133" i="1" s="1"/>
  <c r="F133" i="1"/>
  <c r="K115" i="1"/>
  <c r="G115" i="1" s="1"/>
  <c r="F115" i="1"/>
  <c r="K111" i="1"/>
  <c r="G111" i="1" s="1"/>
  <c r="F111" i="1"/>
  <c r="K136" i="1"/>
  <c r="G136" i="1" s="1"/>
  <c r="F136" i="1"/>
  <c r="K131" i="1"/>
  <c r="G131" i="1" s="1"/>
  <c r="F131" i="1"/>
  <c r="K122" i="1"/>
  <c r="G122" i="1" s="1"/>
  <c r="G72" i="1"/>
  <c r="F72" i="1"/>
  <c r="K124" i="1"/>
  <c r="G124" i="1" s="1"/>
  <c r="K135" i="1"/>
  <c r="G135" i="1" s="1"/>
  <c r="F135" i="1"/>
  <c r="K134" i="1"/>
  <c r="G134" i="1" s="1"/>
  <c r="F134" i="1"/>
  <c r="J9" i="1"/>
  <c r="J8" i="1"/>
  <c r="J95" i="1"/>
  <c r="J92" i="1"/>
  <c r="J93" i="1"/>
  <c r="J48" i="1"/>
  <c r="J67" i="1"/>
  <c r="J71" i="1"/>
  <c r="G94" i="1" l="1"/>
  <c r="F94" i="1"/>
  <c r="K8" i="1"/>
  <c r="G8" i="1" s="1"/>
  <c r="F8" i="1"/>
  <c r="K93" i="1"/>
  <c r="G93" i="1" s="1"/>
  <c r="F93" i="1"/>
  <c r="K92" i="1"/>
  <c r="G92" i="1" s="1"/>
  <c r="F92" i="1"/>
  <c r="K71" i="1"/>
  <c r="G71" i="1" s="1"/>
  <c r="F71" i="1"/>
  <c r="K67" i="1"/>
  <c r="G67" i="1" s="1"/>
  <c r="F67" i="1"/>
  <c r="K95" i="1"/>
  <c r="G95" i="1" s="1"/>
  <c r="F95" i="1"/>
  <c r="K48" i="1"/>
  <c r="G48" i="1" s="1"/>
  <c r="F48" i="1"/>
  <c r="K9" i="1"/>
  <c r="G9" i="1" s="1"/>
  <c r="F9" i="1"/>
  <c r="J27" i="1"/>
  <c r="J35" i="1"/>
  <c r="K27" i="1" l="1"/>
  <c r="G27" i="1" s="1"/>
  <c r="F27" i="1"/>
  <c r="K35" i="1"/>
  <c r="G35" i="1" s="1"/>
  <c r="F35" i="1"/>
  <c r="J12" i="1"/>
  <c r="J11" i="1"/>
  <c r="E6" i="1"/>
  <c r="J20" i="1"/>
  <c r="J19" i="1"/>
  <c r="J17" i="1"/>
  <c r="J16" i="1"/>
  <c r="J90" i="1"/>
  <c r="J89" i="1"/>
  <c r="J88" i="1"/>
  <c r="J87" i="1"/>
  <c r="J86" i="1"/>
  <c r="J85" i="1"/>
  <c r="J130" i="1"/>
  <c r="J129" i="1"/>
  <c r="J128" i="1"/>
  <c r="J127" i="1"/>
  <c r="J126" i="1"/>
  <c r="J82" i="1"/>
  <c r="J77" i="1"/>
  <c r="K126" i="1" l="1"/>
  <c r="G126" i="1" s="1"/>
  <c r="F126" i="1"/>
  <c r="K130" i="1"/>
  <c r="G130" i="1" s="1"/>
  <c r="F130" i="1"/>
  <c r="K88" i="1"/>
  <c r="G88" i="1" s="1"/>
  <c r="F88" i="1"/>
  <c r="K11" i="1"/>
  <c r="G11" i="1" s="1"/>
  <c r="F11" i="1"/>
  <c r="K127" i="1"/>
  <c r="G127" i="1" s="1"/>
  <c r="F127" i="1"/>
  <c r="K19" i="1"/>
  <c r="G19" i="1" s="1"/>
  <c r="F19" i="1"/>
  <c r="K89" i="1"/>
  <c r="G89" i="1" s="1"/>
  <c r="F89" i="1"/>
  <c r="K77" i="1"/>
  <c r="G77" i="1" s="1"/>
  <c r="F77" i="1"/>
  <c r="K128" i="1"/>
  <c r="G128" i="1" s="1"/>
  <c r="F128" i="1"/>
  <c r="K86" i="1"/>
  <c r="G86" i="1" s="1"/>
  <c r="F86" i="1"/>
  <c r="K90" i="1"/>
  <c r="G90" i="1" s="1"/>
  <c r="F90" i="1"/>
  <c r="K82" i="1"/>
  <c r="G82" i="1" s="1"/>
  <c r="F82" i="1"/>
  <c r="K129" i="1"/>
  <c r="G129" i="1" s="1"/>
  <c r="F129" i="1"/>
  <c r="K87" i="1"/>
  <c r="G87" i="1" s="1"/>
  <c r="F87" i="1"/>
  <c r="K17" i="1"/>
  <c r="G17" i="1" s="1"/>
  <c r="F17" i="1"/>
  <c r="K20" i="1"/>
  <c r="G20" i="1" s="1"/>
  <c r="F20" i="1"/>
  <c r="K12" i="1"/>
  <c r="G12" i="1" s="1"/>
  <c r="F12" i="1"/>
  <c r="K16" i="1"/>
  <c r="G16" i="1" s="1"/>
  <c r="F16" i="1"/>
  <c r="K85" i="1"/>
  <c r="G85" i="1" s="1"/>
  <c r="F85" i="1"/>
  <c r="J64" i="1"/>
  <c r="J65" i="1"/>
  <c r="J66" i="1"/>
  <c r="J68" i="1"/>
  <c r="J69" i="1"/>
  <c r="K69" i="1" l="1"/>
  <c r="G69" i="1" s="1"/>
  <c r="F69" i="1"/>
  <c r="K64" i="1"/>
  <c r="G64" i="1" s="1"/>
  <c r="F64" i="1"/>
  <c r="K66" i="1"/>
  <c r="G66" i="1" s="1"/>
  <c r="F66" i="1"/>
  <c r="K65" i="1"/>
  <c r="G65" i="1" s="1"/>
  <c r="F65" i="1"/>
  <c r="K68" i="1"/>
  <c r="G68" i="1" s="1"/>
  <c r="F68" i="1"/>
  <c r="J53" i="1"/>
  <c r="J54" i="1"/>
  <c r="J32" i="1"/>
  <c r="J31" i="1"/>
  <c r="J30" i="1"/>
  <c r="K54" i="1" l="1"/>
  <c r="G54" i="1" s="1"/>
  <c r="F54" i="1"/>
  <c r="K30" i="1"/>
  <c r="G30" i="1" s="1"/>
  <c r="F30" i="1"/>
  <c r="K53" i="1"/>
  <c r="G53" i="1" s="1"/>
  <c r="F53" i="1"/>
  <c r="K32" i="1"/>
  <c r="K31" i="1"/>
  <c r="J49" i="1"/>
  <c r="K49" i="1" l="1"/>
  <c r="G49" i="1" s="1"/>
  <c r="F49" i="1"/>
  <c r="J36" i="1"/>
  <c r="K36" i="1" l="1"/>
  <c r="G36" i="1" s="1"/>
  <c r="F36" i="1"/>
  <c r="J34" i="1"/>
  <c r="K34" i="1" l="1"/>
  <c r="G34" i="1" s="1"/>
  <c r="F34" i="1"/>
  <c r="J41" i="1"/>
  <c r="K41" i="1" l="1"/>
  <c r="G41" i="1" s="1"/>
  <c r="F41" i="1"/>
  <c r="J40" i="1"/>
  <c r="J60" i="1"/>
  <c r="J102" i="1"/>
  <c r="J103" i="1"/>
  <c r="J99" i="1"/>
  <c r="J101" i="1"/>
  <c r="J74" i="1"/>
  <c r="J63" i="1"/>
  <c r="J75" i="1"/>
  <c r="J28" i="1"/>
  <c r="J59" i="1"/>
  <c r="J58" i="1"/>
  <c r="J57" i="1"/>
  <c r="J100" i="1"/>
  <c r="J51" i="1"/>
  <c r="J38" i="1"/>
  <c r="J24" i="1"/>
  <c r="J42" i="1"/>
  <c r="J46" i="1"/>
  <c r="J50" i="1"/>
  <c r="J52" i="1"/>
  <c r="J56" i="1"/>
  <c r="J61" i="1"/>
  <c r="J104" i="1"/>
  <c r="J141" i="1"/>
  <c r="F141" i="1" s="1"/>
  <c r="J6" i="1"/>
  <c r="F6" i="1" s="1"/>
  <c r="K50" i="1" l="1"/>
  <c r="G50" i="1" s="1"/>
  <c r="F50" i="1"/>
  <c r="K24" i="1"/>
  <c r="G24" i="1" s="1"/>
  <c r="F24" i="1"/>
  <c r="K57" i="1"/>
  <c r="G57" i="1" s="1"/>
  <c r="F57" i="1"/>
  <c r="K75" i="1"/>
  <c r="G75" i="1" s="1"/>
  <c r="F75" i="1"/>
  <c r="K99" i="1"/>
  <c r="G99" i="1" s="1"/>
  <c r="F99" i="1"/>
  <c r="K61" i="1"/>
  <c r="G61" i="1" s="1"/>
  <c r="F61" i="1"/>
  <c r="K38" i="1"/>
  <c r="G38" i="1" s="1"/>
  <c r="F38" i="1"/>
  <c r="K58" i="1"/>
  <c r="G58" i="1" s="1"/>
  <c r="F58" i="1"/>
  <c r="K103" i="1"/>
  <c r="G103" i="1" s="1"/>
  <c r="F103" i="1"/>
  <c r="K40" i="1"/>
  <c r="G40" i="1" s="1"/>
  <c r="F40" i="1"/>
  <c r="K56" i="1"/>
  <c r="G56" i="1" s="1"/>
  <c r="F56" i="1"/>
  <c r="K51" i="1"/>
  <c r="G51" i="1" s="1"/>
  <c r="F51" i="1"/>
  <c r="K59" i="1"/>
  <c r="G59" i="1" s="1"/>
  <c r="F59" i="1"/>
  <c r="K102" i="1"/>
  <c r="G102" i="1" s="1"/>
  <c r="F102" i="1"/>
  <c r="K52" i="1"/>
  <c r="G52" i="1" s="1"/>
  <c r="F52" i="1"/>
  <c r="G26" i="1"/>
  <c r="F26" i="1"/>
  <c r="K100" i="1"/>
  <c r="G100" i="1" s="1"/>
  <c r="F100" i="1"/>
  <c r="K101" i="1"/>
  <c r="G101" i="1" s="1"/>
  <c r="F101" i="1"/>
  <c r="K104" i="1"/>
  <c r="G104" i="1" s="1"/>
  <c r="F104" i="1"/>
  <c r="K63" i="1"/>
  <c r="G63" i="1" s="1"/>
  <c r="F63" i="1"/>
  <c r="K42" i="1"/>
  <c r="G42" i="1" s="1"/>
  <c r="F42" i="1"/>
  <c r="K74" i="1"/>
  <c r="G74" i="1" s="1"/>
  <c r="F74" i="1"/>
  <c r="K46" i="1"/>
  <c r="G46" i="1" s="1"/>
  <c r="F46" i="1"/>
  <c r="K28" i="1"/>
  <c r="G28" i="1" s="1"/>
  <c r="F28" i="1"/>
  <c r="K60" i="1"/>
  <c r="G60" i="1" s="1"/>
  <c r="F60" i="1"/>
  <c r="K141" i="1"/>
  <c r="G141" i="1" s="1"/>
  <c r="K6" i="1"/>
  <c r="G6" i="1" s="1"/>
  <c r="F147" i="1" l="1"/>
  <c r="G147" i="1"/>
  <c r="E14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<sst xmlns="http://schemas.openxmlformats.org/spreadsheetml/2006/main" count="163" uniqueCount="155">
  <si>
    <t>Locking Fuel Cap</t>
  </si>
  <si>
    <t>VAT</t>
  </si>
  <si>
    <t>Total</t>
  </si>
  <si>
    <t>Cat Bypass Pipe</t>
  </si>
  <si>
    <t>Quick Release Steering Wheel</t>
  </si>
  <si>
    <t>Ambidextrous Chassis</t>
  </si>
  <si>
    <t>Options - Brakes</t>
  </si>
  <si>
    <t>Options - Legal / On the Road</t>
  </si>
  <si>
    <t>UK</t>
  </si>
  <si>
    <t>Selection</t>
  </si>
  <si>
    <t>Options - Body</t>
  </si>
  <si>
    <t>Carbon Fibre Instrument Panel</t>
  </si>
  <si>
    <t>Base Car</t>
  </si>
  <si>
    <t>Options - Suspension</t>
  </si>
  <si>
    <t>Options - Steering</t>
  </si>
  <si>
    <t>Cockpit Adjustable Remote Brake Bias</t>
  </si>
  <si>
    <t>Battery Optimiser/Trickle Charger</t>
  </si>
  <si>
    <t xml:space="preserve">Towing Strap Rear </t>
  </si>
  <si>
    <t>POA</t>
  </si>
  <si>
    <t xml:space="preserve">Options - Wheels / Tyres </t>
  </si>
  <si>
    <t>Silver/Gunmetal/Gloss Black/Titanium Powder Coat Chassis</t>
  </si>
  <si>
    <t>Options - Seat Belts / Safety Harnesses</t>
  </si>
  <si>
    <t xml:space="preserve">V Type Crutch Strap for 3" Seat Belts/Harnesses (each side) </t>
  </si>
  <si>
    <t>Reversing Camera System</t>
  </si>
  <si>
    <t>IVA Test - required for UK Registration</t>
  </si>
  <si>
    <t xml:space="preserve">Nomad 2 </t>
  </si>
  <si>
    <t>12v. Auxillary feed with Cigarette Lighter Type Socket</t>
  </si>
  <si>
    <t>12v. Auxiliary feed with double USB socket</t>
  </si>
  <si>
    <t>Quadlock phone mount inc. case</t>
  </si>
  <si>
    <t>Quadlock phone mount with USB inc. case</t>
  </si>
  <si>
    <t>Quadlock phone mount with wireless charging inc. case (Please check compatibility)</t>
  </si>
  <si>
    <t>Options - Chassis</t>
  </si>
  <si>
    <t>Satin Black Powder Coat Chassis</t>
  </si>
  <si>
    <t>Locking Wheel Nut Set</t>
  </si>
  <si>
    <t>Alternative Coloured Wheels</t>
  </si>
  <si>
    <t>Standard GRP Seat - Textured Black (each side)</t>
  </si>
  <si>
    <t>Options - Seats</t>
  </si>
  <si>
    <t>Standard 2" Seat Belt/Harness</t>
  </si>
  <si>
    <t>2" Seat Belt/Harness With Alloy Chest Adjusters (each side)</t>
  </si>
  <si>
    <t>2" Seat Belt/Harness Pads (each side)</t>
  </si>
  <si>
    <t>3" Seat Belt/Harness (each side)</t>
  </si>
  <si>
    <t>3" Seat Belt/Harness With Alloy Chest Adjusters (each side)</t>
  </si>
  <si>
    <t>3" Seat Belt/Harness Pads (each side)</t>
  </si>
  <si>
    <t>Front Nudge Bar</t>
  </si>
  <si>
    <t>Front Nudge Bar Fitted With WARN Winch Assembly</t>
  </si>
  <si>
    <t>Rear Nudge Bar</t>
  </si>
  <si>
    <t>Options - Exhaust</t>
  </si>
  <si>
    <t>Passenger Footrest</t>
  </si>
  <si>
    <t>Options - Driver Assistance</t>
  </si>
  <si>
    <t>Options - Cooling</t>
  </si>
  <si>
    <t>Standard Radiator</t>
  </si>
  <si>
    <t>Options - Track Day / Competition</t>
  </si>
  <si>
    <t>Options - Lighting</t>
  </si>
  <si>
    <t>Options - Accessories</t>
  </si>
  <si>
    <t>Black Brake And Clutch Lines With Stainless Fittings</t>
  </si>
  <si>
    <t>Options - Engine &amp; Transmission</t>
  </si>
  <si>
    <t>Cat Bypass Pipe - Polished</t>
  </si>
  <si>
    <t>Rear Luggage Mounting Frame With Single Bicycle Rack (Left Or Right)</t>
  </si>
  <si>
    <t>Rear Luggage Mounting Frame With Two Bicycle Racks</t>
  </si>
  <si>
    <t>Rear Luggage Mounting Frame*</t>
  </si>
  <si>
    <t>Rear Luggage Mounting Frame Fitted With Single 42L Top Box (Left, Right Or Centre)*</t>
  </si>
  <si>
    <t>Rear Luggage Mounting Frame Fitted With Two 42L Top Boxes*</t>
  </si>
  <si>
    <t>Rear Luggage Mounting Frame Fitted With 58L Top Box*</t>
  </si>
  <si>
    <t>Rear Luggage Mounting Frame With Luggage Tray*</t>
  </si>
  <si>
    <t>Rear Luggage Mounting Frame With Luggage Tray &amp; Single 42L Top Box (Left, Right Or Centre)*</t>
  </si>
  <si>
    <t>Rear Luggage Mounting Frame With Luggage Tray &amp; Two 42L Top Boxes*</t>
  </si>
  <si>
    <t>Rear Luggage Mounting Frame With Luggage Tray &amp; 58L Top Box*</t>
  </si>
  <si>
    <t>* Additional Bicycle Rack (Left)</t>
  </si>
  <si>
    <t>* Additional Bicycle Rack (Right)</t>
  </si>
  <si>
    <t>Mudflap Set</t>
  </si>
  <si>
    <t>Options - Performance</t>
  </si>
  <si>
    <t>Standard Intercooler</t>
  </si>
  <si>
    <t>High Performance Intercooler</t>
  </si>
  <si>
    <t>Exhaust Guard - Black</t>
  </si>
  <si>
    <t>High Performance Radiator &amp; Aux Water Pump</t>
  </si>
  <si>
    <t>40L Rugged Waterproof Roll-Top Bag</t>
  </si>
  <si>
    <t xml:space="preserve">Smarty Cam with Brake Pressure Overlay on Video </t>
  </si>
  <si>
    <t>Underbody Protection - Sump/Engine Bay</t>
  </si>
  <si>
    <t>Underbody Protection - Radiator To Engine Bay</t>
  </si>
  <si>
    <t>TBC</t>
  </si>
  <si>
    <t>Rigid Front Square Number Plate</t>
  </si>
  <si>
    <t>18" Wheel Package (Gloss Black) With Road/Track Tyres</t>
  </si>
  <si>
    <t>18" Wheel (Gloss Black) With Road/Track Tyre</t>
  </si>
  <si>
    <t>Nomad Sun Canopy - Black</t>
  </si>
  <si>
    <t>Ariel Sunglasses</t>
  </si>
  <si>
    <t>3M Peltor Headset (Two-Way Radio, Noise-Cancelling Microphone &amp; Bluetooth Connectivity)</t>
  </si>
  <si>
    <t>Open Differential</t>
  </si>
  <si>
    <t>Limited Slip Differential</t>
  </si>
  <si>
    <t>Stage 1 Organic Clutch Kit</t>
  </si>
  <si>
    <t xml:space="preserve">Fire Extinguisher - 1.75Kg Stand Alone </t>
  </si>
  <si>
    <t>Fire Extinguisher - 2.25Kg Plumbed In (MSA Approved)</t>
  </si>
  <si>
    <t>Spare Wheel Carrier*</t>
  </si>
  <si>
    <t>Battery Master Cut-Off Switch</t>
  </si>
  <si>
    <t>Adjustable Traction Control inc. Launch Control</t>
  </si>
  <si>
    <t>ABS System inc. E-Balance Bar (Requires AP Racing 4 Pot Calipers)</t>
  </si>
  <si>
    <t>Standard Exhaust System inc. Road Silencer - Twin Exit</t>
  </si>
  <si>
    <t>Polishing of Complete Exhaust System</t>
  </si>
  <si>
    <t>Side Panels - Clear</t>
  </si>
  <si>
    <t>Side Panels - Smoked Grey</t>
  </si>
  <si>
    <t>16" Wheel Package (Satin Black) With All Terrain Tyres</t>
  </si>
  <si>
    <t>16" Wheel Package (Satin Black) With Mud Terrain Tyres</t>
  </si>
  <si>
    <t>16" Beadlock Wheel Package (Satin Black) With All Terrain Tyres</t>
  </si>
  <si>
    <t>18" Wheel Package (Gloss Black) With All Terrain Tyres</t>
  </si>
  <si>
    <t>16" Wheel (Satin Black) With All Terrain Tyre</t>
  </si>
  <si>
    <t>16" Wheel (Satin Black) With Mud Terrain Tyre</t>
  </si>
  <si>
    <t>16" Beadlock Wheel (Satin Black) With All Terrain Tyre</t>
  </si>
  <si>
    <t>16" Beadlock Wheel (Satin Black) With Mud Terrain Tyre</t>
  </si>
  <si>
    <t>18" Wheel (Gloss Black) With All Terrain Tyre</t>
  </si>
  <si>
    <t>Lazer LED Flood Lights x 4</t>
  </si>
  <si>
    <t>LED Whip/Marker Light (per side)</t>
  </si>
  <si>
    <t>16" Beadlock Wheel Package (Satin Black) With Mud Terrain Tyres</t>
  </si>
  <si>
    <r>
      <t xml:space="preserve">Standard Colour panels (Bonnet and Rear Engine Cover) - </t>
    </r>
    <r>
      <rPr>
        <sz val="8"/>
        <rFont val="Tahoma"/>
        <family val="2"/>
      </rPr>
      <t>Red, Green, Blue, Yellow, Orange, Black, White</t>
    </r>
  </si>
  <si>
    <t>Non-Locking Fuel Cap</t>
  </si>
  <si>
    <t>Autotrac Tracker (S7 Insurance approved)</t>
  </si>
  <si>
    <t>UK Registration &amp; UK Road Tax</t>
  </si>
  <si>
    <t>Clear/Silver Brake And Clutch Lines With Zinc Fittings</t>
  </si>
  <si>
    <t>Clear/Silver Brake And Clutch Lines With Stainless Fittings</t>
  </si>
  <si>
    <t>Standard Fixed Rate Dampers - Non adjustable</t>
  </si>
  <si>
    <t>Standard Fixed Steering Wheel</t>
  </si>
  <si>
    <t>Base Engine Map - 260BHP</t>
  </si>
  <si>
    <r>
      <t xml:space="preserve">Performance Engine Map - 305BHP/515Nm inc. Selectable Maps </t>
    </r>
    <r>
      <rPr>
        <sz val="9"/>
        <rFont val="Tahoma"/>
        <family val="2"/>
      </rPr>
      <t>(Base, Performance &amp; High Torque)</t>
    </r>
  </si>
  <si>
    <t>Options - Extra Wheels / Tyres</t>
  </si>
  <si>
    <t>Standard Rear Number Plate Panel</t>
  </si>
  <si>
    <t>Rear Fog Light/Reverse Light/Number Plate Tail Tidy</t>
  </si>
  <si>
    <t>Carbon Fibre Rear Fog Light/Reverse Light/Number Plate Tail Tidy</t>
  </si>
  <si>
    <t>Vertical Hydraulic Handbrake System</t>
  </si>
  <si>
    <t>Vertical Hydraulic Handbrake System (Suitable For ABS)</t>
  </si>
  <si>
    <t>High Level Brake Light</t>
  </si>
  <si>
    <t>Painted Bonnet and Rear Engine Cover</t>
  </si>
  <si>
    <t>Alternative Colour Powder Coat Chassis</t>
  </si>
  <si>
    <t>Spring Protection Bags</t>
  </si>
  <si>
    <t>Bilstein 4 Way Adjustable Dampers with 2 piece springs &amp; Hydraulic Bumpstops</t>
  </si>
  <si>
    <t>Ohlins 3 Way Adjustable Dampers with 2 piece springs</t>
  </si>
  <si>
    <t>Nomad Car Cover - Outdoor (Ultimate)</t>
  </si>
  <si>
    <t>Nomad Car Cover - Indoor (Soft Stretch)</t>
  </si>
  <si>
    <t>Performance WRC Air Filter</t>
  </si>
  <si>
    <t>AP Racing 4 Pot Calipers/290mm 1 Piece Brake Discs, Fast Road Brake Pads</t>
  </si>
  <si>
    <t>AP Racing 4 Pot Calipers/290mm 2 Piece Brake Discs, Fast Road/Track Brake Pads</t>
  </si>
  <si>
    <t>Price List 2026</t>
  </si>
  <si>
    <t>Wide Fit GRP Seat - Textured Black (each side)</t>
  </si>
  <si>
    <t>Individual Carbon Fibre seats B4 - Small/Medium Sized Occupant (per seat) - Fixed Mount</t>
  </si>
  <si>
    <t>Individual Carbon Fibre seats B6 - Medium Sized Occupant (per seat) - Fixed Mount</t>
  </si>
  <si>
    <t>Individual Carbon Fibre seats B4 - Small/Medium Sized Occupant (per seat) - Sliding Mount</t>
  </si>
  <si>
    <t>Individual Carbon Fibre seats B6 - Medium Sized Occupant (per seat) - Sliding Mount</t>
  </si>
  <si>
    <t>Standard Brakes, Single Pot Calipers, Road Brake Pads</t>
  </si>
  <si>
    <t>Customs &amp; Shipping costs UK / Sweden</t>
  </si>
  <si>
    <t>Swe Registration - Est. Price</t>
  </si>
  <si>
    <t>Contacts:</t>
  </si>
  <si>
    <t>Arielmotor Sweden AB</t>
  </si>
  <si>
    <t>Org nr.</t>
  </si>
  <si>
    <t>www.arielatom.se</t>
  </si>
  <si>
    <t>G3 Mantorp Park</t>
  </si>
  <si>
    <t>559234-0375</t>
  </si>
  <si>
    <t>+46 (0)13-344 11 30</t>
  </si>
  <si>
    <t xml:space="preserve">595 97 Mantorp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</si>
</sst>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£&quot;* #,##0.00_-;\-&quot;£&quot;* #,##0.00_-;_-&quot;£&quot;* &quot;-&quot;??_-;_-@_-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sz val="10"/>
      <color theme="0"/>
      <name val="Tahoma"/>
      <family val="2"/>
    </font>
    <font>
      <sz val="10"/>
      <color rgb="FFFF0000"/>
      <name val="Tahoma"/>
      <family val="2"/>
    </font>
    <font>
      <sz val="10"/>
      <color theme="1" tint="0.249977111117893"/>
      <name val="Tahoma"/>
      <family val="2"/>
    </font>
    <font>
      <b/>
      <sz val="10"/>
      <color theme="0"/>
      <name val="Tahoma"/>
      <family val="2"/>
    </font>
    <font>
      <sz val="9"/>
      <name val="Tahoma"/>
      <family val="2"/>
    </font>
    <font>
      <sz val="8"/>
      <name val="Tahoma"/>
      <family val="2"/>
    </font>
    <font>
      <b/>
      <i/>
      <sz val="10"/>
      <color theme="3"/>
      <name val="Tahoma"/>
      <family val="2"/>
    </font>
    <font>
      <b/>
      <sz val="10"/>
      <color indexed="62"/>
      <name val="Tahoma"/>
      <family val="2"/>
    </font>
    <font>
      <u/>
      <sz val="10"/>
      <color theme="10"/>
      <name val="Arial"/>
    </font>
    <font>
      <b/>
      <u/>
      <sz val="12"/>
      <name val="Tahoma"/>
      <family val="2"/>
    </font>
    <font>
      <sz val="12"/>
      <name val="Tahoma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1" applyNumberFormat="1" applyFont="1" applyAlignment="1">
      <alignment horizontal="center"/>
    </xf>
    <xf numFmtId="0" fontId="3" fillId="0" borderId="0" xfId="0" applyFont="1"/>
    <xf numFmtId="164" fontId="3" fillId="0" borderId="0" xfId="2" applyFont="1" applyAlignment="1">
      <alignment horizontal="right"/>
    </xf>
    <xf numFmtId="49" fontId="3" fillId="0" borderId="0" xfId="0" applyNumberFormat="1" applyFont="1" applyAlignment="1">
      <alignment horizontal="left"/>
    </xf>
    <xf numFmtId="0" fontId="3" fillId="0" borderId="1" xfId="0" applyFont="1" applyBorder="1"/>
    <xf numFmtId="164" fontId="3" fillId="0" borderId="2" xfId="2" applyFont="1" applyBorder="1" applyAlignment="1">
      <alignment horizontal="right"/>
    </xf>
    <xf numFmtId="164" fontId="3" fillId="0" borderId="3" xfId="2" applyFont="1" applyBorder="1" applyAlignment="1">
      <alignment horizontal="right"/>
    </xf>
    <xf numFmtId="0" fontId="2" fillId="0" borderId="0" xfId="0" applyFont="1" applyAlignment="1">
      <alignment horizontal="center"/>
    </xf>
    <xf numFmtId="164" fontId="2" fillId="0" borderId="1" xfId="2" applyFont="1" applyBorder="1" applyAlignment="1">
      <alignment horizontal="center"/>
    </xf>
    <xf numFmtId="164" fontId="2" fillId="0" borderId="0" xfId="2" applyFont="1" applyAlignment="1">
      <alignment horizontal="center"/>
    </xf>
    <xf numFmtId="164" fontId="2" fillId="0" borderId="4" xfId="2" applyFont="1" applyBorder="1" applyAlignment="1">
      <alignment horizontal="center"/>
    </xf>
    <xf numFmtId="164" fontId="2" fillId="0" borderId="2" xfId="2" applyFont="1" applyBorder="1" applyAlignment="1">
      <alignment horizontal="center"/>
    </xf>
    <xf numFmtId="164" fontId="2" fillId="0" borderId="3" xfId="2" applyFont="1" applyBorder="1" applyAlignment="1">
      <alignment horizontal="center"/>
    </xf>
    <xf numFmtId="49" fontId="3" fillId="0" borderId="5" xfId="0" applyNumberFormat="1" applyFont="1" applyBorder="1" applyAlignment="1">
      <alignment horizontal="left"/>
    </xf>
    <xf numFmtId="164" fontId="3" fillId="0" borderId="6" xfId="2" applyFont="1" applyBorder="1" applyAlignment="1">
      <alignment horizontal="right"/>
    </xf>
    <xf numFmtId="164" fontId="3" fillId="0" borderId="7" xfId="2" applyFont="1" applyBorder="1" applyAlignment="1">
      <alignment horizontal="right"/>
    </xf>
    <xf numFmtId="0" fontId="3" fillId="0" borderId="7" xfId="0" applyFont="1" applyBorder="1"/>
    <xf numFmtId="164" fontId="3" fillId="0" borderId="0" xfId="2" applyFont="1"/>
    <xf numFmtId="164" fontId="3" fillId="0" borderId="0" xfId="2" applyFont="1" applyAlignment="1">
      <alignment horizontal="center"/>
    </xf>
    <xf numFmtId="164" fontId="2" fillId="0" borderId="0" xfId="2" applyFont="1"/>
    <xf numFmtId="164" fontId="3" fillId="0" borderId="7" xfId="2" applyFont="1" applyBorder="1"/>
    <xf numFmtId="49" fontId="3" fillId="0" borderId="0" xfId="2" applyNumberFormat="1" applyFont="1" applyAlignment="1">
      <alignment horizontal="left"/>
    </xf>
    <xf numFmtId="0" fontId="5" fillId="0" borderId="0" xfId="1" applyNumberFormat="1" applyFont="1" applyAlignment="1">
      <alignment horizontal="center"/>
    </xf>
    <xf numFmtId="164" fontId="2" fillId="0" borderId="9" xfId="2" applyFont="1" applyBorder="1"/>
    <xf numFmtId="164" fontId="2" fillId="0" borderId="10" xfId="2" applyFont="1" applyBorder="1"/>
    <xf numFmtId="164" fontId="2" fillId="0" borderId="11" xfId="2" applyFont="1" applyBorder="1"/>
    <xf numFmtId="0" fontId="2" fillId="0" borderId="4" xfId="0" applyFont="1" applyBorder="1"/>
    <xf numFmtId="164" fontId="2" fillId="0" borderId="12" xfId="2" applyFont="1" applyBorder="1" applyAlignment="1">
      <alignment horizontal="right"/>
    </xf>
    <xf numFmtId="164" fontId="3" fillId="0" borderId="13" xfId="2" applyFont="1" applyBorder="1"/>
    <xf numFmtId="164" fontId="3" fillId="0" borderId="8" xfId="2" applyFont="1" applyBorder="1" applyAlignment="1">
      <alignment horizontal="right"/>
    </xf>
    <xf numFmtId="164" fontId="3" fillId="0" borderId="13" xfId="2" applyFont="1" applyBorder="1" applyAlignment="1">
      <alignment horizontal="right"/>
    </xf>
    <xf numFmtId="164" fontId="3" fillId="0" borderId="13" xfId="2" applyFont="1" applyBorder="1" applyAlignment="1" applyProtection="1">
      <alignment horizontal="right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/>
    <xf numFmtId="164" fontId="3" fillId="0" borderId="7" xfId="2" applyFont="1" applyFill="1" applyBorder="1" applyAlignment="1">
      <alignment horizontal="right"/>
    </xf>
    <xf numFmtId="164" fontId="2" fillId="0" borderId="12" xfId="2" applyFont="1" applyFill="1" applyBorder="1" applyAlignment="1">
      <alignment horizontal="right"/>
    </xf>
    <xf numFmtId="164" fontId="3" fillId="0" borderId="8" xfId="2" applyFont="1" applyFill="1" applyBorder="1" applyAlignment="1">
      <alignment horizontal="right"/>
    </xf>
    <xf numFmtId="164" fontId="3" fillId="0" borderId="0" xfId="2" applyFont="1" applyFill="1" applyAlignment="1">
      <alignment horizontal="center"/>
    </xf>
    <xf numFmtId="164" fontId="2" fillId="0" borderId="0" xfId="2" applyFont="1" applyFill="1"/>
    <xf numFmtId="49" fontId="3" fillId="0" borderId="5" xfId="2" applyNumberFormat="1" applyFont="1" applyFill="1" applyBorder="1" applyAlignment="1">
      <alignment horizontal="left"/>
    </xf>
    <xf numFmtId="164" fontId="3" fillId="0" borderId="7" xfId="2" applyFont="1" applyFill="1" applyBorder="1"/>
    <xf numFmtId="164" fontId="3" fillId="0" borderId="13" xfId="2" applyFont="1" applyFill="1" applyBorder="1" applyAlignment="1" applyProtection="1">
      <alignment horizontal="right"/>
      <protection locked="0"/>
    </xf>
    <xf numFmtId="164" fontId="3" fillId="0" borderId="0" xfId="2" applyFont="1" applyFill="1"/>
    <xf numFmtId="164" fontId="6" fillId="0" borderId="0" xfId="2" applyFont="1" applyFill="1"/>
    <xf numFmtId="0" fontId="3" fillId="0" borderId="0" xfId="0" applyFont="1" applyAlignment="1">
      <alignment horizontal="left"/>
    </xf>
    <xf numFmtId="164" fontId="3" fillId="0" borderId="0" xfId="2" applyFont="1" applyAlignment="1">
      <alignment horizontal="left"/>
    </xf>
    <xf numFmtId="164" fontId="3" fillId="0" borderId="0" xfId="2" applyFont="1" applyFill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2" fillId="0" borderId="14" xfId="1" applyNumberFormat="1" applyFont="1" applyFill="1" applyBorder="1" applyAlignment="1" applyProtection="1">
      <alignment horizontal="center"/>
      <protection locked="0"/>
    </xf>
    <xf numFmtId="164" fontId="3" fillId="0" borderId="6" xfId="2" applyFont="1" applyFill="1" applyBorder="1" applyAlignment="1">
      <alignment horizontal="right"/>
    </xf>
    <xf numFmtId="164" fontId="3" fillId="0" borderId="13" xfId="2" applyFont="1" applyFill="1" applyBorder="1"/>
    <xf numFmtId="0" fontId="2" fillId="0" borderId="0" xfId="1" applyNumberFormat="1" applyFont="1" applyFill="1" applyAlignment="1">
      <alignment horizontal="center"/>
    </xf>
    <xf numFmtId="164" fontId="3" fillId="0" borderId="13" xfId="2" applyFont="1" applyFill="1" applyBorder="1" applyAlignment="1">
      <alignment horizontal="center"/>
    </xf>
    <xf numFmtId="164" fontId="3" fillId="0" borderId="13" xfId="2" applyFont="1" applyFill="1" applyBorder="1" applyProtection="1">
      <protection locked="0"/>
    </xf>
    <xf numFmtId="164" fontId="3" fillId="0" borderId="13" xfId="2" applyFont="1" applyFill="1" applyBorder="1" applyAlignment="1">
      <alignment horizontal="right"/>
    </xf>
    <xf numFmtId="0" fontId="3" fillId="0" borderId="5" xfId="0" applyFont="1" applyBorder="1"/>
    <xf numFmtId="49" fontId="3" fillId="0" borderId="15" xfId="0" applyNumberFormat="1" applyFont="1" applyBorder="1" applyAlignment="1">
      <alignment horizontal="left"/>
    </xf>
    <xf numFmtId="0" fontId="3" fillId="0" borderId="22" xfId="0" applyFont="1" applyBorder="1"/>
    <xf numFmtId="0" fontId="3" fillId="0" borderId="23" xfId="0" applyFont="1" applyBorder="1"/>
    <xf numFmtId="164" fontId="3" fillId="0" borderId="13" xfId="2" applyFont="1" applyFill="1" applyBorder="1" applyAlignment="1" applyProtection="1">
      <alignment horizontal="center"/>
      <protection locked="0"/>
    </xf>
    <xf numFmtId="49" fontId="3" fillId="0" borderId="5" xfId="2" quotePrefix="1" applyNumberFormat="1" applyFont="1" applyFill="1" applyBorder="1" applyAlignment="1">
      <alignment horizontal="left"/>
    </xf>
    <xf numFmtId="164" fontId="2" fillId="0" borderId="4" xfId="2" applyFont="1" applyFill="1" applyBorder="1" applyAlignment="1"/>
    <xf numFmtId="164" fontId="2" fillId="0" borderId="4" xfId="2" applyFont="1" applyBorder="1" applyAlignment="1"/>
    <xf numFmtId="0" fontId="2" fillId="0" borderId="5" xfId="1" applyNumberFormat="1" applyFont="1" applyFill="1" applyBorder="1" applyAlignment="1">
      <alignment horizontal="center"/>
    </xf>
    <xf numFmtId="0" fontId="2" fillId="0" borderId="5" xfId="1" applyNumberFormat="1" applyFont="1" applyFill="1" applyBorder="1" applyAlignment="1" applyProtection="1">
      <alignment horizontal="center"/>
      <protection locked="0"/>
    </xf>
    <xf numFmtId="49" fontId="3" fillId="2" borderId="5" xfId="0" applyNumberFormat="1" applyFont="1" applyFill="1" applyBorder="1" applyAlignment="1">
      <alignment horizontal="left"/>
    </xf>
    <xf numFmtId="164" fontId="3" fillId="2" borderId="6" xfId="2" applyFont="1" applyFill="1" applyBorder="1" applyAlignment="1">
      <alignment horizontal="right"/>
    </xf>
    <xf numFmtId="164" fontId="3" fillId="2" borderId="7" xfId="2" applyFont="1" applyFill="1" applyBorder="1" applyAlignment="1">
      <alignment horizontal="right"/>
    </xf>
    <xf numFmtId="164" fontId="2" fillId="2" borderId="12" xfId="2" applyFont="1" applyFill="1" applyBorder="1" applyAlignment="1">
      <alignment horizontal="right"/>
    </xf>
    <xf numFmtId="0" fontId="3" fillId="2" borderId="7" xfId="0" applyFont="1" applyFill="1" applyBorder="1"/>
    <xf numFmtId="164" fontId="3" fillId="2" borderId="13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right"/>
    </xf>
    <xf numFmtId="0" fontId="2" fillId="2" borderId="14" xfId="1" applyNumberFormat="1" applyFont="1" applyFill="1" applyBorder="1" applyAlignment="1" applyProtection="1">
      <alignment horizontal="center"/>
      <protection locked="0"/>
    </xf>
    <xf numFmtId="164" fontId="3" fillId="2" borderId="13" xfId="2" applyFont="1" applyFill="1" applyBorder="1"/>
    <xf numFmtId="0" fontId="6" fillId="0" borderId="0" xfId="0" applyFont="1" applyAlignment="1">
      <alignment horizontal="center"/>
    </xf>
    <xf numFmtId="49" fontId="3" fillId="0" borderId="15" xfId="2" applyNumberFormat="1" applyFont="1" applyFill="1" applyBorder="1" applyAlignment="1">
      <alignment horizontal="left"/>
    </xf>
    <xf numFmtId="0" fontId="13" fillId="0" borderId="14" xfId="1" applyNumberFormat="1" applyFont="1" applyFill="1" applyBorder="1" applyAlignment="1" applyProtection="1">
      <alignment horizontal="center"/>
      <protection locked="0"/>
    </xf>
    <xf numFmtId="49" fontId="15" fillId="0" borderId="0" xfId="0" applyNumberFormat="1" applyFont="1" applyAlignment="1">
      <alignment horizontal="center"/>
    </xf>
    <xf numFmtId="0" fontId="4" fillId="0" borderId="0" xfId="1" applyNumberFormat="1" applyFont="1" applyFill="1" applyAlignment="1">
      <alignment horizontal="center"/>
    </xf>
    <xf numFmtId="0" fontId="16" fillId="0" borderId="0" xfId="0" applyFont="1"/>
    <xf numFmtId="0" fontId="4" fillId="0" borderId="0" xfId="0" applyFont="1"/>
    <xf numFmtId="164" fontId="16" fillId="0" borderId="0" xfId="2" applyFont="1" applyFill="1" applyAlignment="1">
      <alignment horizontal="right"/>
    </xf>
    <xf numFmtId="49" fontId="16" fillId="0" borderId="0" xfId="0" applyNumberFormat="1" applyFont="1" applyAlignment="1">
      <alignment horizontal="center"/>
    </xf>
    <xf numFmtId="164" fontId="16" fillId="0" borderId="0" xfId="2" applyFont="1" applyFill="1" applyAlignment="1">
      <alignment horizontal="center"/>
    </xf>
    <xf numFmtId="164" fontId="16" fillId="0" borderId="0" xfId="2" applyFont="1" applyFill="1"/>
    <xf numFmtId="164" fontId="4" fillId="0" borderId="0" xfId="2" applyFont="1" applyFill="1"/>
    <xf numFmtId="49" fontId="17" fillId="0" borderId="0" xfId="3" applyNumberFormat="1" applyFont="1" applyFill="1" applyAlignment="1">
      <alignment horizontal="center"/>
    </xf>
    <xf numFmtId="49" fontId="16" fillId="0" borderId="0" xfId="2" applyNumberFormat="1" applyFont="1" applyFill="1" applyAlignment="1">
      <alignment horizontal="center"/>
    </xf>
    <xf numFmtId="164" fontId="3" fillId="0" borderId="0" xfId="2" applyFont="1" applyFill="1" applyAlignment="1">
      <alignment horizontal="right"/>
    </xf>
    <xf numFmtId="0" fontId="12" fillId="0" borderId="16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2" fillId="0" borderId="18" xfId="0" applyFont="1" applyBorder="1" applyAlignment="1" applyProtection="1">
      <alignment horizontal="center"/>
      <protection locked="0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2" applyFont="1" applyFill="1" applyAlignment="1">
      <alignment horizontal="left"/>
    </xf>
    <xf numFmtId="164" fontId="2" fillId="0" borderId="0" xfId="2" applyFont="1" applyAlignment="1">
      <alignment horizontal="left"/>
    </xf>
  </cellXfs>
  <cellStyles count="4">
    <cellStyle name="Hyperlänk" xfId="3" builtinId="8"/>
    <cellStyle name="Normal" xfId="0" builtinId="0"/>
    <cellStyle name="Tusental" xfId="1" builtinId="3"/>
    <cellStyle name="Valuta" xfId="2" builtinId="4"/>
  </cellStyles>
  <dxfs count="0"/>
  <tableStyles count="0" defaultTableStyle="TableStyleMedium9" defaultPivotStyle="PivotStyleLight16"/>
  <colors>
    <mruColors>
      <color rgb="FFFF66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ielatom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163"/>
  <sheetViews>
    <sheetView showGridLines="0" showZeros="0" tabSelected="1" zoomScaleNormal="100" workbookViewId="0">
      <pane ySplit="4" topLeftCell="A26" activePane="bottomLeft" state="frozen"/>
      <selection pane="bottomLeft" activeCell="E43" sqref="E43"/>
    </sheetView>
  </sheetViews>
  <sheetFormatPr defaultColWidth="9.109375" defaultRowHeight="13.2" x14ac:dyDescent="0.25"/>
  <cols>
    <col min="1" max="1" width="3.33203125" style="1" customWidth="1"/>
    <col min="2" max="2" width="3.88671875" style="2" customWidth="1"/>
    <col min="3" max="3" width="81.33203125" style="6" customWidth="1"/>
    <col min="4" max="4" width="7.6640625" style="3" customWidth="1"/>
    <col min="5" max="5" width="14.88671875" style="4" customWidth="1"/>
    <col min="6" max="6" width="14.33203125" style="4" customWidth="1"/>
    <col min="7" max="7" width="16" style="2" customWidth="1"/>
    <col min="8" max="8" width="1.109375" style="4" customWidth="1"/>
    <col min="9" max="9" width="13" style="5" customWidth="1"/>
    <col min="10" max="10" width="11.88671875" style="5" customWidth="1"/>
    <col min="11" max="11" width="12.6640625" style="5" customWidth="1"/>
    <col min="12" max="12" width="9.109375" style="48"/>
    <col min="13" max="16384" width="9.109375" style="4"/>
  </cols>
  <sheetData>
    <row r="1" spans="1:20" ht="14.25" customHeight="1" thickBot="1" x14ac:dyDescent="0.3">
      <c r="A1" s="52">
        <v>1</v>
      </c>
      <c r="B1" s="102" t="e" vm="1">
        <v>#VALUE!</v>
      </c>
      <c r="C1" s="102"/>
      <c r="D1" s="102"/>
    </row>
    <row r="2" spans="1:20" ht="26.25" customHeight="1" x14ac:dyDescent="0.25">
      <c r="A2" s="53">
        <v>2</v>
      </c>
      <c r="B2" s="102"/>
      <c r="C2" s="102"/>
      <c r="D2" s="102"/>
      <c r="E2" s="98" t="s">
        <v>9</v>
      </c>
      <c r="F2" s="99"/>
      <c r="G2" s="100"/>
      <c r="I2" s="95" t="s">
        <v>138</v>
      </c>
      <c r="J2" s="96"/>
      <c r="K2" s="97"/>
    </row>
    <row r="3" spans="1:20" ht="5.25" customHeight="1" x14ac:dyDescent="0.25">
      <c r="A3" s="80">
        <v>3</v>
      </c>
      <c r="B3" s="102"/>
      <c r="C3" s="102"/>
      <c r="D3" s="102"/>
      <c r="E3" s="7"/>
      <c r="G3" s="29"/>
      <c r="I3" s="8"/>
      <c r="K3" s="9"/>
    </row>
    <row r="4" spans="1:20" x14ac:dyDescent="0.25">
      <c r="A4" s="51">
        <v>4</v>
      </c>
      <c r="B4" s="102"/>
      <c r="C4" s="102"/>
      <c r="D4" s="102"/>
      <c r="E4" s="11" t="s">
        <v>8</v>
      </c>
      <c r="F4" s="12" t="s">
        <v>1</v>
      </c>
      <c r="G4" s="13" t="s">
        <v>2</v>
      </c>
      <c r="H4" s="10"/>
      <c r="I4" s="14" t="s">
        <v>8</v>
      </c>
      <c r="J4" s="12" t="s">
        <v>1</v>
      </c>
      <c r="K4" s="15" t="s">
        <v>2</v>
      </c>
    </row>
    <row r="5" spans="1:20" x14ac:dyDescent="0.25">
      <c r="A5" s="80">
        <v>5</v>
      </c>
      <c r="B5" s="2" t="s">
        <v>12</v>
      </c>
      <c r="E5" s="7"/>
      <c r="G5" s="29"/>
      <c r="I5" s="8"/>
      <c r="K5" s="9"/>
      <c r="M5" s="37"/>
      <c r="N5" s="37"/>
      <c r="O5" s="37"/>
      <c r="P5" s="37"/>
      <c r="Q5" s="37"/>
      <c r="R5" s="37"/>
      <c r="S5" s="37"/>
      <c r="T5" s="36"/>
    </row>
    <row r="6" spans="1:20" x14ac:dyDescent="0.25">
      <c r="C6" s="16" t="s">
        <v>25</v>
      </c>
      <c r="D6" s="54">
        <v>1</v>
      </c>
      <c r="E6" s="55">
        <f t="shared" ref="E6:G28" si="0">IF($D6&gt;0,I6*$D6,"")</f>
        <v>56750</v>
      </c>
      <c r="F6" s="38">
        <f t="shared" si="0"/>
        <v>11350</v>
      </c>
      <c r="G6" s="39">
        <f t="shared" si="0"/>
        <v>68100</v>
      </c>
      <c r="H6" s="19"/>
      <c r="I6" s="56">
        <v>56750</v>
      </c>
      <c r="J6" s="38">
        <f>I6*20%</f>
        <v>11350</v>
      </c>
      <c r="K6" s="40">
        <f>SUM(I6:J6)</f>
        <v>68100</v>
      </c>
      <c r="M6" s="37"/>
      <c r="N6" s="37"/>
      <c r="O6" s="37"/>
      <c r="P6" s="37"/>
      <c r="Q6" s="37"/>
      <c r="R6" s="37"/>
      <c r="S6" s="37"/>
      <c r="T6" s="36"/>
    </row>
    <row r="7" spans="1:20" x14ac:dyDescent="0.25">
      <c r="B7" s="2" t="s">
        <v>70</v>
      </c>
      <c r="C7" s="16"/>
      <c r="D7" s="57"/>
      <c r="E7" s="55" t="str">
        <f t="shared" ref="E7:E8" si="1">IF($D7&gt;0,I7*$D7,"")</f>
        <v/>
      </c>
      <c r="F7" s="38" t="str">
        <f t="shared" ref="F7:F8" si="2">IF($D7&gt;0,J7*$D7,"")</f>
        <v/>
      </c>
      <c r="G7" s="39" t="str">
        <f t="shared" ref="G7:G8" si="3">IF($D7&gt;0,K7*$D7,"")</f>
        <v/>
      </c>
      <c r="H7" s="19"/>
      <c r="I7" s="56"/>
      <c r="J7" s="38"/>
      <c r="K7" s="40"/>
      <c r="M7" s="35"/>
      <c r="N7" s="35"/>
      <c r="O7" s="35"/>
      <c r="P7" s="35">
        <v>5</v>
      </c>
      <c r="Q7" s="35"/>
      <c r="R7" s="35"/>
      <c r="S7" s="37"/>
      <c r="T7" s="36"/>
    </row>
    <row r="8" spans="1:20" x14ac:dyDescent="0.25">
      <c r="C8" s="16" t="s">
        <v>119</v>
      </c>
      <c r="D8" s="54"/>
      <c r="E8" s="55" t="str">
        <f t="shared" si="1"/>
        <v/>
      </c>
      <c r="F8" s="38" t="str">
        <f t="shared" si="2"/>
        <v/>
      </c>
      <c r="G8" s="39" t="str">
        <f t="shared" si="3"/>
        <v/>
      </c>
      <c r="H8" s="19"/>
      <c r="I8" s="56">
        <v>0</v>
      </c>
      <c r="J8" s="38">
        <f t="shared" ref="J8:J9" si="4">I8*20%</f>
        <v>0</v>
      </c>
      <c r="K8" s="40">
        <f t="shared" ref="K8:K9" si="5">SUM(I8:J8)</f>
        <v>0</v>
      </c>
      <c r="M8" s="37"/>
      <c r="N8" s="37"/>
      <c r="O8" s="37"/>
      <c r="P8" s="37"/>
      <c r="Q8" s="37"/>
      <c r="R8" s="37"/>
      <c r="S8" s="37"/>
    </row>
    <row r="9" spans="1:20" x14ac:dyDescent="0.25">
      <c r="C9" s="16" t="s">
        <v>120</v>
      </c>
      <c r="D9" s="54"/>
      <c r="E9" s="55" t="str">
        <f t="shared" ref="E9" si="6">IF($D9&gt;0,I9*$D9,"")</f>
        <v/>
      </c>
      <c r="F9" s="38" t="str">
        <f t="shared" ref="F9" si="7">IF($D9&gt;0,J9*$D9,"")</f>
        <v/>
      </c>
      <c r="G9" s="39" t="str">
        <f t="shared" ref="G9" si="8">IF($D9&gt;0,K9*$D9,"")</f>
        <v/>
      </c>
      <c r="H9" s="19"/>
      <c r="I9" s="56">
        <v>1500</v>
      </c>
      <c r="J9" s="38">
        <f t="shared" si="4"/>
        <v>300</v>
      </c>
      <c r="K9" s="40">
        <f t="shared" si="5"/>
        <v>1800</v>
      </c>
      <c r="M9" s="37"/>
      <c r="N9" s="37"/>
      <c r="O9" s="37"/>
      <c r="P9" s="37"/>
      <c r="Q9" s="37"/>
      <c r="R9" s="37"/>
      <c r="S9" s="37"/>
    </row>
    <row r="10" spans="1:20" x14ac:dyDescent="0.25">
      <c r="B10" s="2" t="s">
        <v>55</v>
      </c>
      <c r="C10" s="16"/>
      <c r="D10" s="57"/>
      <c r="E10" s="55" t="str">
        <f t="shared" si="0"/>
        <v/>
      </c>
      <c r="F10" s="38" t="str">
        <f t="shared" si="0"/>
        <v/>
      </c>
      <c r="G10" s="39" t="str">
        <f t="shared" si="0"/>
        <v/>
      </c>
      <c r="H10" s="19"/>
      <c r="I10" s="56"/>
      <c r="J10" s="38"/>
      <c r="K10" s="40"/>
      <c r="M10" s="35"/>
      <c r="N10" s="35"/>
      <c r="O10" s="35"/>
      <c r="P10" s="35">
        <v>5</v>
      </c>
      <c r="Q10" s="35"/>
      <c r="R10" s="35"/>
      <c r="S10" s="37"/>
      <c r="T10" s="36"/>
    </row>
    <row r="11" spans="1:20" x14ac:dyDescent="0.25">
      <c r="C11" s="16" t="s">
        <v>86</v>
      </c>
      <c r="D11" s="54"/>
      <c r="E11" s="55" t="str">
        <f t="shared" si="0"/>
        <v/>
      </c>
      <c r="F11" s="38" t="str">
        <f t="shared" si="0"/>
        <v/>
      </c>
      <c r="G11" s="39" t="str">
        <f t="shared" si="0"/>
        <v/>
      </c>
      <c r="H11" s="19"/>
      <c r="I11" s="56">
        <v>0</v>
      </c>
      <c r="J11" s="38">
        <f t="shared" ref="J11" si="9">I11*20%</f>
        <v>0</v>
      </c>
      <c r="K11" s="40">
        <f t="shared" ref="K11" si="10">SUM(I11:J11)</f>
        <v>0</v>
      </c>
      <c r="M11" s="37"/>
      <c r="N11" s="37"/>
      <c r="O11" s="37"/>
      <c r="P11" s="37"/>
      <c r="Q11" s="37"/>
      <c r="R11" s="37"/>
      <c r="S11" s="37"/>
    </row>
    <row r="12" spans="1:20" x14ac:dyDescent="0.25">
      <c r="C12" s="16" t="s">
        <v>87</v>
      </c>
      <c r="D12" s="54"/>
      <c r="E12" s="55" t="str">
        <f t="shared" ref="E12:E14" si="11">IF($D12&gt;0,I12*$D12,"")</f>
        <v/>
      </c>
      <c r="F12" s="38" t="str">
        <f t="shared" ref="F12:F14" si="12">IF($D12&gt;0,J12*$D12,"")</f>
        <v/>
      </c>
      <c r="G12" s="39" t="str">
        <f t="shared" ref="G12:G14" si="13">IF($D12&gt;0,K12*$D12,"")</f>
        <v/>
      </c>
      <c r="H12" s="19"/>
      <c r="I12" s="56">
        <v>995</v>
      </c>
      <c r="J12" s="38">
        <f t="shared" ref="J12:J14" si="14">I12*20%</f>
        <v>199</v>
      </c>
      <c r="K12" s="40">
        <f t="shared" ref="K12:K14" si="15">SUM(I12:J12)</f>
        <v>1194</v>
      </c>
      <c r="M12" s="37"/>
      <c r="N12" s="37"/>
      <c r="O12" s="37"/>
      <c r="P12" s="37"/>
      <c r="Q12" s="37"/>
      <c r="R12" s="37"/>
      <c r="S12" s="37"/>
    </row>
    <row r="13" spans="1:20" x14ac:dyDescent="0.25">
      <c r="C13" s="16" t="s">
        <v>88</v>
      </c>
      <c r="D13" s="54"/>
      <c r="E13" s="55" t="str">
        <f t="shared" si="11"/>
        <v/>
      </c>
      <c r="F13" s="38" t="str">
        <f t="shared" si="12"/>
        <v/>
      </c>
      <c r="G13" s="39" t="str">
        <f t="shared" si="13"/>
        <v/>
      </c>
      <c r="H13" s="19"/>
      <c r="I13" s="56">
        <v>375</v>
      </c>
      <c r="J13" s="38">
        <f t="shared" si="14"/>
        <v>75</v>
      </c>
      <c r="K13" s="40">
        <f t="shared" si="15"/>
        <v>450</v>
      </c>
      <c r="M13" s="37"/>
      <c r="N13" s="37"/>
      <c r="O13" s="37"/>
      <c r="P13" s="37"/>
      <c r="Q13" s="37"/>
      <c r="R13" s="37"/>
      <c r="S13" s="37"/>
    </row>
    <row r="14" spans="1:20" x14ac:dyDescent="0.25">
      <c r="C14" s="16" t="s">
        <v>135</v>
      </c>
      <c r="D14" s="54"/>
      <c r="E14" s="55" t="str">
        <f t="shared" si="11"/>
        <v/>
      </c>
      <c r="F14" s="38" t="str">
        <f t="shared" si="12"/>
        <v/>
      </c>
      <c r="G14" s="39" t="str">
        <f t="shared" si="13"/>
        <v/>
      </c>
      <c r="H14" s="19"/>
      <c r="I14" s="56">
        <v>84.9</v>
      </c>
      <c r="J14" s="38">
        <f t="shared" si="14"/>
        <v>16.98</v>
      </c>
      <c r="K14" s="40">
        <f t="shared" si="15"/>
        <v>101.88000000000001</v>
      </c>
      <c r="M14" s="37"/>
      <c r="N14" s="37"/>
      <c r="O14" s="37"/>
      <c r="P14" s="37"/>
      <c r="Q14" s="37"/>
      <c r="R14" s="37"/>
      <c r="S14" s="37"/>
    </row>
    <row r="15" spans="1:20" x14ac:dyDescent="0.25">
      <c r="B15" s="2" t="s">
        <v>48</v>
      </c>
      <c r="C15" s="16"/>
      <c r="D15" s="57"/>
      <c r="E15" s="55" t="str">
        <f t="shared" ref="E15:E22" si="16">IF($D15&gt;0,I15*$D15,"")</f>
        <v/>
      </c>
      <c r="F15" s="38" t="str">
        <f t="shared" ref="F15:F22" si="17">IF($D15&gt;0,J15*$D15,"")</f>
        <v/>
      </c>
      <c r="G15" s="39" t="str">
        <f t="shared" ref="G15:G22" si="18">IF($D15&gt;0,K15*$D15,"")</f>
        <v/>
      </c>
      <c r="H15" s="19"/>
      <c r="I15" s="56"/>
      <c r="J15" s="38"/>
      <c r="K15" s="40"/>
      <c r="M15" s="35"/>
      <c r="N15" s="35"/>
      <c r="O15" s="35"/>
      <c r="P15" s="35">
        <v>5</v>
      </c>
      <c r="Q15" s="35"/>
      <c r="R15" s="35"/>
      <c r="S15" s="37"/>
      <c r="T15" s="36"/>
    </row>
    <row r="16" spans="1:20" x14ac:dyDescent="0.25">
      <c r="C16" s="16" t="s">
        <v>93</v>
      </c>
      <c r="D16" s="54"/>
      <c r="E16" s="55" t="str">
        <f t="shared" si="16"/>
        <v/>
      </c>
      <c r="F16" s="38" t="str">
        <f t="shared" si="17"/>
        <v/>
      </c>
      <c r="G16" s="39" t="str">
        <f t="shared" si="18"/>
        <v/>
      </c>
      <c r="H16" s="19"/>
      <c r="I16" s="56">
        <v>425</v>
      </c>
      <c r="J16" s="38">
        <f t="shared" ref="J16:J17" si="19">I16*20%</f>
        <v>85</v>
      </c>
      <c r="K16" s="40">
        <f t="shared" ref="K16:K17" si="20">SUM(I16:J16)</f>
        <v>510</v>
      </c>
    </row>
    <row r="17" spans="2:20" x14ac:dyDescent="0.25">
      <c r="C17" s="16" t="s">
        <v>94</v>
      </c>
      <c r="D17" s="54"/>
      <c r="E17" s="55" t="str">
        <f t="shared" si="16"/>
        <v/>
      </c>
      <c r="F17" s="38" t="str">
        <f t="shared" si="17"/>
        <v/>
      </c>
      <c r="G17" s="39" t="str">
        <f t="shared" si="18"/>
        <v/>
      </c>
      <c r="H17" s="19"/>
      <c r="I17" s="56">
        <v>7950</v>
      </c>
      <c r="J17" s="38">
        <f t="shared" si="19"/>
        <v>1590</v>
      </c>
      <c r="K17" s="40">
        <f t="shared" si="20"/>
        <v>9540</v>
      </c>
    </row>
    <row r="18" spans="2:20" x14ac:dyDescent="0.25">
      <c r="B18" s="2" t="s">
        <v>49</v>
      </c>
      <c r="C18" s="16"/>
      <c r="D18" s="57"/>
      <c r="E18" s="55" t="str">
        <f t="shared" si="16"/>
        <v/>
      </c>
      <c r="F18" s="38" t="str">
        <f t="shared" si="17"/>
        <v/>
      </c>
      <c r="G18" s="39" t="str">
        <f t="shared" si="18"/>
        <v/>
      </c>
      <c r="H18" s="19"/>
      <c r="I18" s="56"/>
      <c r="J18" s="38"/>
      <c r="K18" s="40"/>
    </row>
    <row r="19" spans="2:20" x14ac:dyDescent="0.25">
      <c r="C19" s="16" t="s">
        <v>50</v>
      </c>
      <c r="D19" s="54"/>
      <c r="E19" s="55" t="str">
        <f t="shared" si="16"/>
        <v/>
      </c>
      <c r="F19" s="38" t="str">
        <f t="shared" si="17"/>
        <v/>
      </c>
      <c r="G19" s="39" t="str">
        <f t="shared" si="18"/>
        <v/>
      </c>
      <c r="H19" s="19"/>
      <c r="I19" s="58">
        <v>0</v>
      </c>
      <c r="J19" s="38">
        <f t="shared" ref="J19:J20" si="21">I19*20%</f>
        <v>0</v>
      </c>
      <c r="K19" s="40">
        <f t="shared" ref="K19:K20" si="22">SUM(I19:J19)</f>
        <v>0</v>
      </c>
    </row>
    <row r="20" spans="2:20" x14ac:dyDescent="0.25">
      <c r="C20" s="16" t="s">
        <v>74</v>
      </c>
      <c r="D20" s="54"/>
      <c r="E20" s="55" t="str">
        <f t="shared" si="16"/>
        <v/>
      </c>
      <c r="F20" s="38" t="str">
        <f t="shared" si="17"/>
        <v/>
      </c>
      <c r="G20" s="39" t="str">
        <f t="shared" si="18"/>
        <v/>
      </c>
      <c r="H20" s="19"/>
      <c r="I20" s="58">
        <v>1450</v>
      </c>
      <c r="J20" s="38">
        <f t="shared" si="21"/>
        <v>290</v>
      </c>
      <c r="K20" s="40">
        <f t="shared" si="22"/>
        <v>1740</v>
      </c>
    </row>
    <row r="21" spans="2:20" x14ac:dyDescent="0.25">
      <c r="C21" s="16" t="s">
        <v>71</v>
      </c>
      <c r="D21" s="54"/>
      <c r="E21" s="55" t="str">
        <f t="shared" si="16"/>
        <v/>
      </c>
      <c r="F21" s="38" t="str">
        <f t="shared" si="17"/>
        <v/>
      </c>
      <c r="G21" s="39" t="str">
        <f t="shared" si="18"/>
        <v/>
      </c>
      <c r="H21" s="19"/>
      <c r="I21" s="58">
        <v>0</v>
      </c>
      <c r="J21" s="38">
        <f t="shared" ref="J21:J22" si="23">I21*20%</f>
        <v>0</v>
      </c>
      <c r="K21" s="40">
        <f t="shared" ref="K21:K22" si="24">SUM(I21:J21)</f>
        <v>0</v>
      </c>
    </row>
    <row r="22" spans="2:20" x14ac:dyDescent="0.25">
      <c r="C22" s="71" t="s">
        <v>72</v>
      </c>
      <c r="D22" s="78"/>
      <c r="E22" s="72" t="str">
        <f t="shared" si="16"/>
        <v/>
      </c>
      <c r="F22" s="73" t="str">
        <f t="shared" si="17"/>
        <v/>
      </c>
      <c r="G22" s="74" t="str">
        <f t="shared" si="18"/>
        <v/>
      </c>
      <c r="H22" s="75"/>
      <c r="I22" s="76">
        <v>1095</v>
      </c>
      <c r="J22" s="73">
        <f t="shared" si="23"/>
        <v>219</v>
      </c>
      <c r="K22" s="77">
        <f t="shared" si="24"/>
        <v>1314</v>
      </c>
    </row>
    <row r="23" spans="2:20" x14ac:dyDescent="0.25">
      <c r="B23" s="2" t="s">
        <v>46</v>
      </c>
      <c r="C23" s="16"/>
      <c r="E23" s="17" t="str">
        <f t="shared" si="0"/>
        <v/>
      </c>
      <c r="F23" s="18" t="str">
        <f t="shared" si="0"/>
        <v/>
      </c>
      <c r="G23" s="30" t="str">
        <f t="shared" si="0"/>
        <v/>
      </c>
      <c r="H23" s="19"/>
      <c r="I23" s="31"/>
      <c r="J23" s="18"/>
      <c r="K23" s="32"/>
      <c r="M23" s="35"/>
      <c r="N23" s="35"/>
      <c r="O23" s="35"/>
      <c r="P23" s="35">
        <v>5</v>
      </c>
      <c r="Q23" s="35"/>
      <c r="R23" s="35"/>
      <c r="S23" s="37"/>
      <c r="T23" s="36"/>
    </row>
    <row r="24" spans="2:20" x14ac:dyDescent="0.25">
      <c r="C24" s="16" t="s">
        <v>95</v>
      </c>
      <c r="D24" s="54"/>
      <c r="E24" s="55" t="str">
        <f t="shared" si="0"/>
        <v/>
      </c>
      <c r="F24" s="38" t="str">
        <f t="shared" si="0"/>
        <v/>
      </c>
      <c r="G24" s="39" t="str">
        <f t="shared" si="0"/>
        <v/>
      </c>
      <c r="H24" s="19"/>
      <c r="I24" s="56">
        <v>0</v>
      </c>
      <c r="J24" s="38">
        <f t="shared" ref="J24:J101" si="25">I24*20%</f>
        <v>0</v>
      </c>
      <c r="K24" s="40">
        <f t="shared" ref="K24:K71" si="26">SUM(I24:J24)</f>
        <v>0</v>
      </c>
      <c r="M24" s="37"/>
      <c r="N24" s="37"/>
      <c r="O24" s="37"/>
      <c r="P24" s="37"/>
      <c r="Q24" s="37"/>
      <c r="R24" s="37"/>
      <c r="S24" s="37"/>
    </row>
    <row r="25" spans="2:20" x14ac:dyDescent="0.25">
      <c r="C25" s="16" t="s">
        <v>96</v>
      </c>
      <c r="D25" s="54"/>
      <c r="E25" s="55" t="str">
        <f t="shared" ref="E25" si="27">IF($D25&gt;0,I25*$D25,"")</f>
        <v/>
      </c>
      <c r="F25" s="38" t="str">
        <f t="shared" ref="F25" si="28">IF($D25&gt;0,J25*$D25,"")</f>
        <v/>
      </c>
      <c r="G25" s="39" t="str">
        <f t="shared" ref="G25" si="29">IF($D25&gt;0,K25*$D25,"")</f>
        <v/>
      </c>
      <c r="H25" s="19"/>
      <c r="I25" s="56">
        <v>375</v>
      </c>
      <c r="J25" s="38">
        <f t="shared" ref="J25" si="30">I25*20%</f>
        <v>75</v>
      </c>
      <c r="K25" s="40">
        <f t="shared" ref="K25" si="31">SUM(I25:J25)</f>
        <v>450</v>
      </c>
      <c r="M25" s="37"/>
      <c r="N25" s="37"/>
      <c r="O25" s="37"/>
      <c r="P25" s="37"/>
      <c r="Q25" s="37"/>
      <c r="R25" s="37"/>
      <c r="S25" s="37"/>
    </row>
    <row r="26" spans="2:20" x14ac:dyDescent="0.25">
      <c r="C26" s="16" t="s">
        <v>3</v>
      </c>
      <c r="D26" s="54"/>
      <c r="E26" s="55" t="str">
        <f t="shared" si="0"/>
        <v/>
      </c>
      <c r="F26" s="38" t="str">
        <f t="shared" si="0"/>
        <v/>
      </c>
      <c r="G26" s="39" t="str">
        <f t="shared" si="0"/>
        <v/>
      </c>
      <c r="H26" s="19"/>
      <c r="I26" s="56">
        <v>475</v>
      </c>
      <c r="J26" s="38">
        <f t="shared" si="25"/>
        <v>95</v>
      </c>
      <c r="K26" s="40">
        <f t="shared" si="26"/>
        <v>570</v>
      </c>
    </row>
    <row r="27" spans="2:20" x14ac:dyDescent="0.25">
      <c r="C27" s="16" t="s">
        <v>56</v>
      </c>
      <c r="D27" s="54"/>
      <c r="E27" s="55" t="str">
        <f t="shared" si="0"/>
        <v/>
      </c>
      <c r="F27" s="38" t="str">
        <f t="shared" si="0"/>
        <v/>
      </c>
      <c r="G27" s="39" t="str">
        <f t="shared" si="0"/>
        <v/>
      </c>
      <c r="H27" s="19"/>
      <c r="I27" s="56">
        <v>540</v>
      </c>
      <c r="J27" s="38">
        <f t="shared" ref="J27" si="32">I27*20%</f>
        <v>108</v>
      </c>
      <c r="K27" s="40">
        <f t="shared" ref="K27" si="33">SUM(I27:J27)</f>
        <v>648</v>
      </c>
    </row>
    <row r="28" spans="2:20" x14ac:dyDescent="0.25">
      <c r="C28" s="16" t="s">
        <v>73</v>
      </c>
      <c r="D28" s="54"/>
      <c r="E28" s="55" t="str">
        <f t="shared" si="0"/>
        <v/>
      </c>
      <c r="F28" s="38" t="str">
        <f t="shared" si="0"/>
        <v/>
      </c>
      <c r="G28" s="39" t="str">
        <f t="shared" si="0"/>
        <v/>
      </c>
      <c r="H28" s="19"/>
      <c r="I28" s="56">
        <v>132.5</v>
      </c>
      <c r="J28" s="38">
        <f t="shared" si="25"/>
        <v>26.5</v>
      </c>
      <c r="K28" s="40">
        <f t="shared" si="26"/>
        <v>159</v>
      </c>
    </row>
    <row r="29" spans="2:20" x14ac:dyDescent="0.25">
      <c r="B29" s="2" t="s">
        <v>6</v>
      </c>
      <c r="C29" s="16"/>
      <c r="E29" s="17" t="str">
        <f t="shared" ref="E29:G30" si="34">IF($D29&gt;0,I29*$D29,"")</f>
        <v/>
      </c>
      <c r="F29" s="18" t="str">
        <f t="shared" si="34"/>
        <v/>
      </c>
      <c r="G29" s="30" t="str">
        <f t="shared" si="34"/>
        <v/>
      </c>
      <c r="H29" s="19"/>
      <c r="I29" s="31"/>
      <c r="J29" s="18"/>
      <c r="K29" s="32"/>
    </row>
    <row r="30" spans="2:20" x14ac:dyDescent="0.25">
      <c r="C30" s="16" t="s">
        <v>144</v>
      </c>
      <c r="D30" s="54"/>
      <c r="E30" s="55" t="str">
        <f t="shared" si="34"/>
        <v/>
      </c>
      <c r="F30" s="38" t="str">
        <f t="shared" si="34"/>
        <v/>
      </c>
      <c r="G30" s="39" t="str">
        <f t="shared" si="34"/>
        <v/>
      </c>
      <c r="H30" s="19"/>
      <c r="I30" s="45">
        <v>0</v>
      </c>
      <c r="J30" s="38">
        <f t="shared" si="25"/>
        <v>0</v>
      </c>
      <c r="K30" s="40">
        <f t="shared" si="26"/>
        <v>0</v>
      </c>
    </row>
    <row r="31" spans="2:20" x14ac:dyDescent="0.25">
      <c r="C31" s="16" t="s">
        <v>136</v>
      </c>
      <c r="D31" s="54"/>
      <c r="E31" s="55" t="str">
        <f t="shared" ref="E31:E33" si="35">IF($D31&gt;0,I31*$D31,"")</f>
        <v/>
      </c>
      <c r="F31" s="38" t="str">
        <f t="shared" ref="F31:F33" si="36">IF($D31&gt;0,J31*$D31,"")</f>
        <v/>
      </c>
      <c r="G31" s="39" t="str">
        <f t="shared" ref="G31:G33" si="37">IF($D31&gt;0,K31*$D31,"")</f>
        <v/>
      </c>
      <c r="H31" s="19"/>
      <c r="I31" s="59">
        <v>3250</v>
      </c>
      <c r="J31" s="38">
        <f t="shared" si="25"/>
        <v>650</v>
      </c>
      <c r="K31" s="40">
        <f t="shared" si="26"/>
        <v>3900</v>
      </c>
    </row>
    <row r="32" spans="2:20" x14ac:dyDescent="0.25">
      <c r="C32" s="16" t="s">
        <v>137</v>
      </c>
      <c r="D32" s="54"/>
      <c r="E32" s="55" t="str">
        <f t="shared" si="35"/>
        <v/>
      </c>
      <c r="F32" s="38" t="str">
        <f t="shared" si="36"/>
        <v/>
      </c>
      <c r="G32" s="39" t="str">
        <f t="shared" si="37"/>
        <v/>
      </c>
      <c r="H32" s="19"/>
      <c r="I32" s="59">
        <v>4450</v>
      </c>
      <c r="J32" s="38">
        <f t="shared" si="25"/>
        <v>890</v>
      </c>
      <c r="K32" s="40">
        <f t="shared" si="26"/>
        <v>5340</v>
      </c>
    </row>
    <row r="33" spans="1:12" x14ac:dyDescent="0.25">
      <c r="C33" s="16" t="s">
        <v>115</v>
      </c>
      <c r="D33" s="54"/>
      <c r="E33" s="55" t="str">
        <f t="shared" si="35"/>
        <v/>
      </c>
      <c r="F33" s="38" t="str">
        <f t="shared" si="36"/>
        <v/>
      </c>
      <c r="G33" s="39" t="str">
        <f t="shared" si="37"/>
        <v/>
      </c>
      <c r="H33" s="19"/>
      <c r="I33" s="59">
        <v>0</v>
      </c>
      <c r="J33" s="38"/>
      <c r="K33" s="40"/>
    </row>
    <row r="34" spans="1:12" x14ac:dyDescent="0.25">
      <c r="C34" s="71" t="s">
        <v>116</v>
      </c>
      <c r="D34" s="78"/>
      <c r="E34" s="72" t="str">
        <f t="shared" ref="E34:G35" si="38">IF($D34&gt;0,I34*$D34,"")</f>
        <v/>
      </c>
      <c r="F34" s="73" t="str">
        <f t="shared" si="38"/>
        <v/>
      </c>
      <c r="G34" s="74" t="str">
        <f t="shared" si="38"/>
        <v/>
      </c>
      <c r="H34" s="75"/>
      <c r="I34" s="79">
        <v>325</v>
      </c>
      <c r="J34" s="73">
        <f>I34*20%</f>
        <v>65</v>
      </c>
      <c r="K34" s="77">
        <f>SUM(I34:J34)</f>
        <v>390</v>
      </c>
    </row>
    <row r="35" spans="1:12" x14ac:dyDescent="0.25">
      <c r="C35" s="71" t="s">
        <v>54</v>
      </c>
      <c r="D35" s="78"/>
      <c r="E35" s="72" t="str">
        <f t="shared" si="38"/>
        <v/>
      </c>
      <c r="F35" s="73" t="str">
        <f t="shared" si="38"/>
        <v/>
      </c>
      <c r="G35" s="74" t="str">
        <f t="shared" si="38"/>
        <v/>
      </c>
      <c r="H35" s="75"/>
      <c r="I35" s="79">
        <v>350</v>
      </c>
      <c r="J35" s="73">
        <f>I35*20%</f>
        <v>70</v>
      </c>
      <c r="K35" s="77">
        <f>SUM(I35:J35)</f>
        <v>420</v>
      </c>
    </row>
    <row r="36" spans="1:12" x14ac:dyDescent="0.25">
      <c r="C36" s="16" t="s">
        <v>125</v>
      </c>
      <c r="D36" s="54"/>
      <c r="E36" s="55" t="str">
        <f t="shared" ref="E36:E48" si="39">IF($D36&gt;0,I36*$D36,"")</f>
        <v/>
      </c>
      <c r="F36" s="38" t="str">
        <f t="shared" ref="F36:F48" si="40">IF($D36&gt;0,J36*$D36,"")</f>
        <v/>
      </c>
      <c r="G36" s="39" t="str">
        <f t="shared" ref="G36:G48" si="41">IF($D36&gt;0,K36*$D36,"")</f>
        <v/>
      </c>
      <c r="H36" s="19"/>
      <c r="I36" s="60">
        <v>1150</v>
      </c>
      <c r="J36" s="38">
        <f>I36*20%</f>
        <v>230</v>
      </c>
      <c r="K36" s="40">
        <f>SUM(I36:J36)</f>
        <v>1380</v>
      </c>
    </row>
    <row r="37" spans="1:12" x14ac:dyDescent="0.25">
      <c r="C37" s="16" t="s">
        <v>126</v>
      </c>
      <c r="D37" s="54"/>
      <c r="E37" s="55" t="str">
        <f t="shared" si="39"/>
        <v/>
      </c>
      <c r="F37" s="38" t="str">
        <f t="shared" si="40"/>
        <v/>
      </c>
      <c r="G37" s="39" t="str">
        <f t="shared" si="41"/>
        <v/>
      </c>
      <c r="H37" s="19"/>
      <c r="I37" s="60">
        <v>1575</v>
      </c>
      <c r="J37" s="38">
        <f>I37*20%</f>
        <v>315</v>
      </c>
      <c r="K37" s="40">
        <f>SUM(I37:J37)</f>
        <v>1890</v>
      </c>
    </row>
    <row r="38" spans="1:12" s="20" customFormat="1" x14ac:dyDescent="0.25">
      <c r="A38" s="21"/>
      <c r="B38" s="22"/>
      <c r="C38" s="43" t="s">
        <v>15</v>
      </c>
      <c r="D38" s="54"/>
      <c r="E38" s="55" t="str">
        <f t="shared" si="39"/>
        <v/>
      </c>
      <c r="F38" s="38" t="str">
        <f t="shared" si="40"/>
        <v/>
      </c>
      <c r="G38" s="39" t="str">
        <f t="shared" si="41"/>
        <v/>
      </c>
      <c r="H38" s="44"/>
      <c r="I38" s="60">
        <v>227</v>
      </c>
      <c r="J38" s="38">
        <f t="shared" si="25"/>
        <v>45.400000000000006</v>
      </c>
      <c r="K38" s="40">
        <f>SUM(I38:J38)</f>
        <v>272.39999999999998</v>
      </c>
      <c r="L38" s="49"/>
    </row>
    <row r="39" spans="1:12" x14ac:dyDescent="0.25">
      <c r="B39" s="2" t="s">
        <v>13</v>
      </c>
      <c r="C39" s="16"/>
      <c r="E39" s="17" t="str">
        <f t="shared" si="39"/>
        <v/>
      </c>
      <c r="F39" s="18" t="str">
        <f t="shared" si="40"/>
        <v/>
      </c>
      <c r="G39" s="30" t="str">
        <f t="shared" si="41"/>
        <v/>
      </c>
      <c r="H39" s="19"/>
      <c r="I39" s="31"/>
      <c r="J39" s="18"/>
      <c r="K39" s="32"/>
    </row>
    <row r="40" spans="1:12" x14ac:dyDescent="0.25">
      <c r="C40" s="16" t="s">
        <v>117</v>
      </c>
      <c r="D40" s="54"/>
      <c r="E40" s="55" t="str">
        <f t="shared" si="39"/>
        <v/>
      </c>
      <c r="F40" s="38" t="str">
        <f t="shared" si="40"/>
        <v/>
      </c>
      <c r="G40" s="39" t="str">
        <f t="shared" si="41"/>
        <v/>
      </c>
      <c r="H40" s="19"/>
      <c r="I40" s="58">
        <v>0</v>
      </c>
      <c r="J40" s="38">
        <f t="shared" si="25"/>
        <v>0</v>
      </c>
      <c r="K40" s="40">
        <f t="shared" ref="K40:K43" si="42">SUM(I40:J40)</f>
        <v>0</v>
      </c>
    </row>
    <row r="41" spans="1:12" x14ac:dyDescent="0.25">
      <c r="C41" s="16" t="s">
        <v>131</v>
      </c>
      <c r="D41" s="54"/>
      <c r="E41" s="55" t="str">
        <f t="shared" si="39"/>
        <v/>
      </c>
      <c r="F41" s="38" t="str">
        <f t="shared" si="40"/>
        <v/>
      </c>
      <c r="G41" s="39" t="str">
        <f t="shared" si="41"/>
        <v/>
      </c>
      <c r="H41" s="19"/>
      <c r="I41" s="58">
        <v>5250</v>
      </c>
      <c r="J41" s="38">
        <f t="shared" si="25"/>
        <v>1050</v>
      </c>
      <c r="K41" s="40">
        <f t="shared" si="42"/>
        <v>6300</v>
      </c>
    </row>
    <row r="42" spans="1:12" x14ac:dyDescent="0.25">
      <c r="C42" s="16" t="s">
        <v>132</v>
      </c>
      <c r="D42" s="54"/>
      <c r="E42" s="55" t="str">
        <f t="shared" si="39"/>
        <v/>
      </c>
      <c r="F42" s="38" t="str">
        <f t="shared" si="40"/>
        <v/>
      </c>
      <c r="G42" s="39" t="str">
        <f t="shared" si="41"/>
        <v/>
      </c>
      <c r="H42" s="19"/>
      <c r="I42" s="56">
        <v>5750</v>
      </c>
      <c r="J42" s="38">
        <f t="shared" si="25"/>
        <v>1150</v>
      </c>
      <c r="K42" s="40">
        <f t="shared" si="42"/>
        <v>6900</v>
      </c>
    </row>
    <row r="43" spans="1:12" x14ac:dyDescent="0.25">
      <c r="C43" s="62" t="s">
        <v>130</v>
      </c>
      <c r="D43" s="54"/>
      <c r="E43" s="55" t="str">
        <f t="shared" si="39"/>
        <v/>
      </c>
      <c r="F43" s="38" t="str">
        <f t="shared" si="40"/>
        <v/>
      </c>
      <c r="G43" s="39" t="str">
        <f t="shared" si="41"/>
        <v/>
      </c>
      <c r="H43" s="19"/>
      <c r="I43" s="56">
        <v>80</v>
      </c>
      <c r="J43" s="38">
        <f t="shared" si="25"/>
        <v>16</v>
      </c>
      <c r="K43" s="40">
        <f t="shared" si="42"/>
        <v>96</v>
      </c>
    </row>
    <row r="44" spans="1:12" x14ac:dyDescent="0.25">
      <c r="B44" s="101" t="s">
        <v>14</v>
      </c>
      <c r="C44" s="101"/>
      <c r="E44" s="17" t="str">
        <f t="shared" si="39"/>
        <v/>
      </c>
      <c r="F44" s="18" t="str">
        <f t="shared" si="40"/>
        <v/>
      </c>
      <c r="G44" s="30" t="str">
        <f t="shared" si="41"/>
        <v/>
      </c>
      <c r="H44" s="19"/>
      <c r="I44" s="31"/>
      <c r="J44" s="18"/>
      <c r="K44" s="32"/>
    </row>
    <row r="45" spans="1:12" x14ac:dyDescent="0.25">
      <c r="C45" s="16" t="s">
        <v>118</v>
      </c>
      <c r="D45" s="54"/>
      <c r="E45" s="55" t="str">
        <f t="shared" si="39"/>
        <v/>
      </c>
      <c r="F45" s="38" t="str">
        <f t="shared" si="40"/>
        <v/>
      </c>
      <c r="G45" s="39" t="str">
        <f t="shared" si="41"/>
        <v/>
      </c>
      <c r="H45" s="19"/>
      <c r="I45" s="56">
        <v>0</v>
      </c>
      <c r="J45" s="38">
        <f t="shared" ref="J45" si="43">I45*20%</f>
        <v>0</v>
      </c>
      <c r="K45" s="40">
        <f t="shared" ref="K45" si="44">SUM(I45:J45)</f>
        <v>0</v>
      </c>
    </row>
    <row r="46" spans="1:12" x14ac:dyDescent="0.25">
      <c r="C46" s="16" t="s">
        <v>4</v>
      </c>
      <c r="D46" s="54"/>
      <c r="E46" s="55" t="str">
        <f t="shared" si="39"/>
        <v/>
      </c>
      <c r="F46" s="38" t="str">
        <f t="shared" si="40"/>
        <v/>
      </c>
      <c r="G46" s="39" t="str">
        <f t="shared" si="41"/>
        <v/>
      </c>
      <c r="H46" s="19"/>
      <c r="I46" s="56">
        <v>350</v>
      </c>
      <c r="J46" s="38">
        <f t="shared" si="25"/>
        <v>70</v>
      </c>
      <c r="K46" s="40">
        <f t="shared" si="26"/>
        <v>420</v>
      </c>
    </row>
    <row r="47" spans="1:12" x14ac:dyDescent="0.25">
      <c r="B47" s="2" t="s">
        <v>51</v>
      </c>
      <c r="C47" s="4"/>
      <c r="E47" s="17" t="str">
        <f t="shared" si="39"/>
        <v/>
      </c>
      <c r="F47" s="18" t="str">
        <f t="shared" si="40"/>
        <v/>
      </c>
      <c r="G47" s="30" t="str">
        <f t="shared" si="41"/>
        <v/>
      </c>
      <c r="H47" s="19"/>
      <c r="I47" s="31"/>
      <c r="J47" s="18"/>
      <c r="K47" s="32"/>
    </row>
    <row r="48" spans="1:12" x14ac:dyDescent="0.25">
      <c r="C48" s="61" t="s">
        <v>97</v>
      </c>
      <c r="D48" s="54"/>
      <c r="E48" s="55" t="str">
        <f t="shared" si="39"/>
        <v/>
      </c>
      <c r="F48" s="38" t="str">
        <f t="shared" si="40"/>
        <v/>
      </c>
      <c r="G48" s="39" t="str">
        <f t="shared" si="41"/>
        <v/>
      </c>
      <c r="H48" s="19"/>
      <c r="I48" s="56">
        <v>249</v>
      </c>
      <c r="J48" s="38">
        <f t="shared" ref="J48" si="45">I48*20%</f>
        <v>49.800000000000004</v>
      </c>
      <c r="K48" s="40">
        <f t="shared" ref="K48" si="46">SUM(I48:J48)</f>
        <v>298.8</v>
      </c>
    </row>
    <row r="49" spans="1:12" x14ac:dyDescent="0.25">
      <c r="C49" s="61" t="s">
        <v>98</v>
      </c>
      <c r="D49" s="54"/>
      <c r="E49" s="55" t="str">
        <f t="shared" ref="E49" si="47">IF($D49&gt;0,I49*$D49,"")</f>
        <v/>
      </c>
      <c r="F49" s="38" t="str">
        <f t="shared" ref="F49" si="48">IF($D49&gt;0,J49*$D49,"")</f>
        <v/>
      </c>
      <c r="G49" s="39" t="str">
        <f t="shared" ref="G49" si="49">IF($D49&gt;0,K49*$D49,"")</f>
        <v/>
      </c>
      <c r="H49" s="19"/>
      <c r="I49" s="56">
        <v>349</v>
      </c>
      <c r="J49" s="38">
        <f t="shared" si="25"/>
        <v>69.8</v>
      </c>
      <c r="K49" s="40">
        <f t="shared" si="26"/>
        <v>418.8</v>
      </c>
    </row>
    <row r="50" spans="1:12" x14ac:dyDescent="0.25">
      <c r="C50" s="43" t="s">
        <v>92</v>
      </c>
      <c r="D50" s="54"/>
      <c r="E50" s="55" t="str">
        <f t="shared" ref="E50:G53" si="50">IF($D50&gt;0,I50*$D50,"")</f>
        <v/>
      </c>
      <c r="F50" s="38" t="str">
        <f t="shared" si="50"/>
        <v/>
      </c>
      <c r="G50" s="39" t="str">
        <f t="shared" si="50"/>
        <v/>
      </c>
      <c r="H50" s="19"/>
      <c r="I50" s="56">
        <v>495</v>
      </c>
      <c r="J50" s="38">
        <f t="shared" si="25"/>
        <v>99</v>
      </c>
      <c r="K50" s="40">
        <f t="shared" si="26"/>
        <v>594</v>
      </c>
    </row>
    <row r="51" spans="1:12" x14ac:dyDescent="0.25">
      <c r="C51" s="43" t="s">
        <v>89</v>
      </c>
      <c r="D51" s="54"/>
      <c r="E51" s="55" t="str">
        <f t="shared" si="50"/>
        <v/>
      </c>
      <c r="F51" s="38" t="str">
        <f t="shared" si="50"/>
        <v/>
      </c>
      <c r="G51" s="39" t="str">
        <f t="shared" si="50"/>
        <v/>
      </c>
      <c r="H51" s="44"/>
      <c r="I51" s="60">
        <v>250</v>
      </c>
      <c r="J51" s="38">
        <f t="shared" si="25"/>
        <v>50</v>
      </c>
      <c r="K51" s="40">
        <f t="shared" si="26"/>
        <v>300</v>
      </c>
    </row>
    <row r="52" spans="1:12" x14ac:dyDescent="0.25">
      <c r="C52" s="43" t="s">
        <v>90</v>
      </c>
      <c r="D52" s="54"/>
      <c r="E52" s="55" t="str">
        <f t="shared" si="50"/>
        <v/>
      </c>
      <c r="F52" s="38" t="str">
        <f t="shared" si="50"/>
        <v/>
      </c>
      <c r="G52" s="39" t="str">
        <f t="shared" si="50"/>
        <v/>
      </c>
      <c r="H52" s="44"/>
      <c r="I52" s="60">
        <v>1300</v>
      </c>
      <c r="J52" s="38">
        <f t="shared" si="25"/>
        <v>260</v>
      </c>
      <c r="K52" s="40">
        <f t="shared" si="26"/>
        <v>1560</v>
      </c>
      <c r="L52" s="49"/>
    </row>
    <row r="53" spans="1:12" s="20" customFormat="1" x14ac:dyDescent="0.25">
      <c r="A53" s="21"/>
      <c r="B53" s="22"/>
      <c r="C53" s="43" t="s">
        <v>76</v>
      </c>
      <c r="D53" s="54"/>
      <c r="E53" s="55" t="str">
        <f t="shared" si="50"/>
        <v/>
      </c>
      <c r="F53" s="38" t="str">
        <f t="shared" si="50"/>
        <v/>
      </c>
      <c r="G53" s="39" t="str">
        <f t="shared" si="50"/>
        <v/>
      </c>
      <c r="H53" s="44"/>
      <c r="I53" s="45">
        <v>1975</v>
      </c>
      <c r="J53" s="38">
        <f t="shared" si="25"/>
        <v>395</v>
      </c>
      <c r="K53" s="40">
        <f t="shared" si="26"/>
        <v>2370</v>
      </c>
      <c r="L53" s="49"/>
    </row>
    <row r="54" spans="1:12" s="20" customFormat="1" x14ac:dyDescent="0.25">
      <c r="A54" s="21"/>
      <c r="B54" s="22"/>
      <c r="C54" s="43" t="s">
        <v>17</v>
      </c>
      <c r="D54" s="54"/>
      <c r="E54" s="55" t="str">
        <f t="shared" ref="E54" si="51">IF($D54&gt;0,I54*$D54,"")</f>
        <v/>
      </c>
      <c r="F54" s="38" t="str">
        <f t="shared" ref="F54" si="52">IF($D54&gt;0,J54*$D54,"")</f>
        <v/>
      </c>
      <c r="G54" s="39" t="str">
        <f t="shared" ref="G54" si="53">IF($D54&gt;0,K54*$D54,"")</f>
        <v/>
      </c>
      <c r="H54" s="44"/>
      <c r="I54" s="60">
        <v>48.75</v>
      </c>
      <c r="J54" s="38">
        <f t="shared" ref="J54" si="54">I54*20%</f>
        <v>9.75</v>
      </c>
      <c r="K54" s="40">
        <f t="shared" ref="K54" si="55">SUM(I54:J54)</f>
        <v>58.5</v>
      </c>
      <c r="L54" s="49"/>
    </row>
    <row r="55" spans="1:12" s="20" customFormat="1" x14ac:dyDescent="0.25">
      <c r="A55" s="21"/>
      <c r="B55" s="2" t="s">
        <v>19</v>
      </c>
      <c r="C55" s="16"/>
      <c r="D55" s="3"/>
      <c r="E55" s="17" t="str">
        <f t="shared" ref="E55:E71" si="56">IF($D55&gt;0,I55*$D55,"")</f>
        <v/>
      </c>
      <c r="F55" s="18" t="str">
        <f t="shared" ref="F55:F71" si="57">IF($D55&gt;0,J55*$D55,"")</f>
        <v/>
      </c>
      <c r="G55" s="30" t="str">
        <f t="shared" ref="G55:G71" si="58">IF($D55&gt;0,K55*$D55,"")</f>
        <v/>
      </c>
      <c r="H55" s="19"/>
      <c r="I55" s="33"/>
      <c r="J55" s="18"/>
      <c r="K55" s="32"/>
      <c r="L55" s="49"/>
    </row>
    <row r="56" spans="1:12" s="20" customFormat="1" x14ac:dyDescent="0.25">
      <c r="A56" s="21"/>
      <c r="B56" s="22"/>
      <c r="C56" s="16" t="s">
        <v>99</v>
      </c>
      <c r="D56" s="54"/>
      <c r="E56" s="55" t="str">
        <f t="shared" si="56"/>
        <v/>
      </c>
      <c r="F56" s="38" t="str">
        <f t="shared" si="57"/>
        <v/>
      </c>
      <c r="G56" s="39" t="str">
        <f t="shared" si="58"/>
        <v/>
      </c>
      <c r="H56" s="19"/>
      <c r="I56" s="56">
        <v>0</v>
      </c>
      <c r="J56" s="38">
        <f t="shared" si="25"/>
        <v>0</v>
      </c>
      <c r="K56" s="40">
        <f t="shared" si="26"/>
        <v>0</v>
      </c>
      <c r="L56" s="49"/>
    </row>
    <row r="57" spans="1:12" s="20" customFormat="1" x14ac:dyDescent="0.25">
      <c r="A57" s="21"/>
      <c r="B57" s="22"/>
      <c r="C57" s="16" t="s">
        <v>100</v>
      </c>
      <c r="D57" s="54"/>
      <c r="E57" s="55" t="str">
        <f t="shared" si="56"/>
        <v/>
      </c>
      <c r="F57" s="38" t="str">
        <f t="shared" si="57"/>
        <v/>
      </c>
      <c r="G57" s="39" t="str">
        <f t="shared" si="58"/>
        <v/>
      </c>
      <c r="H57" s="19"/>
      <c r="I57" s="56">
        <v>140</v>
      </c>
      <c r="J57" s="38">
        <f t="shared" si="25"/>
        <v>28</v>
      </c>
      <c r="K57" s="40">
        <f t="shared" si="26"/>
        <v>168</v>
      </c>
      <c r="L57" s="49"/>
    </row>
    <row r="58" spans="1:12" s="20" customFormat="1" x14ac:dyDescent="0.25">
      <c r="A58" s="21"/>
      <c r="B58" s="22"/>
      <c r="C58" s="16" t="s">
        <v>101</v>
      </c>
      <c r="D58" s="54"/>
      <c r="E58" s="55" t="str">
        <f t="shared" si="56"/>
        <v/>
      </c>
      <c r="F58" s="38" t="str">
        <f t="shared" si="57"/>
        <v/>
      </c>
      <c r="G58" s="39" t="str">
        <f t="shared" si="58"/>
        <v/>
      </c>
      <c r="H58" s="19"/>
      <c r="I58" s="56">
        <v>2280</v>
      </c>
      <c r="J58" s="38">
        <f t="shared" si="25"/>
        <v>456</v>
      </c>
      <c r="K58" s="40">
        <f t="shared" si="26"/>
        <v>2736</v>
      </c>
      <c r="L58" s="49"/>
    </row>
    <row r="59" spans="1:12" s="20" customFormat="1" x14ac:dyDescent="0.25">
      <c r="A59" s="21"/>
      <c r="B59" s="22"/>
      <c r="C59" s="16" t="s">
        <v>110</v>
      </c>
      <c r="D59" s="54"/>
      <c r="E59" s="55" t="str">
        <f t="shared" si="56"/>
        <v/>
      </c>
      <c r="F59" s="38" t="str">
        <f t="shared" si="57"/>
        <v/>
      </c>
      <c r="G59" s="39" t="str">
        <f t="shared" si="58"/>
        <v/>
      </c>
      <c r="H59" s="19"/>
      <c r="I59" s="56">
        <v>2420</v>
      </c>
      <c r="J59" s="38">
        <f t="shared" si="25"/>
        <v>484</v>
      </c>
      <c r="K59" s="40">
        <f t="shared" si="26"/>
        <v>2904</v>
      </c>
      <c r="L59" s="49"/>
    </row>
    <row r="60" spans="1:12" s="20" customFormat="1" x14ac:dyDescent="0.25">
      <c r="A60" s="21"/>
      <c r="B60" s="22"/>
      <c r="C60" s="16" t="s">
        <v>102</v>
      </c>
      <c r="D60" s="54"/>
      <c r="E60" s="55" t="str">
        <f t="shared" si="56"/>
        <v/>
      </c>
      <c r="F60" s="38" t="str">
        <f t="shared" si="57"/>
        <v/>
      </c>
      <c r="G60" s="39" t="str">
        <f t="shared" si="58"/>
        <v/>
      </c>
      <c r="H60" s="19"/>
      <c r="I60" s="56">
        <v>350</v>
      </c>
      <c r="J60" s="38">
        <f t="shared" si="25"/>
        <v>70</v>
      </c>
      <c r="K60" s="40">
        <f t="shared" si="26"/>
        <v>420</v>
      </c>
      <c r="L60" s="49"/>
    </row>
    <row r="61" spans="1:12" x14ac:dyDescent="0.25">
      <c r="C61" s="16" t="s">
        <v>81</v>
      </c>
      <c r="D61" s="54"/>
      <c r="E61" s="55" t="str">
        <f t="shared" si="56"/>
        <v/>
      </c>
      <c r="F61" s="38" t="str">
        <f t="shared" si="57"/>
        <v/>
      </c>
      <c r="G61" s="39" t="str">
        <f t="shared" si="58"/>
        <v/>
      </c>
      <c r="H61" s="19"/>
      <c r="I61" s="56">
        <v>700</v>
      </c>
      <c r="J61" s="38">
        <f t="shared" si="25"/>
        <v>140</v>
      </c>
      <c r="K61" s="40">
        <f t="shared" si="26"/>
        <v>840</v>
      </c>
    </row>
    <row r="62" spans="1:12" x14ac:dyDescent="0.25">
      <c r="B62" s="2" t="s">
        <v>121</v>
      </c>
      <c r="C62" s="16"/>
      <c r="D62" s="54"/>
      <c r="E62" s="55"/>
      <c r="F62" s="38"/>
      <c r="G62" s="39"/>
      <c r="H62" s="63"/>
      <c r="I62" s="56"/>
      <c r="J62" s="38"/>
      <c r="K62" s="40"/>
    </row>
    <row r="63" spans="1:12" x14ac:dyDescent="0.25">
      <c r="C63" s="62" t="s">
        <v>91</v>
      </c>
      <c r="D63" s="54"/>
      <c r="E63" s="55" t="str">
        <f t="shared" si="56"/>
        <v/>
      </c>
      <c r="F63" s="38" t="str">
        <f t="shared" si="57"/>
        <v/>
      </c>
      <c r="G63" s="39" t="str">
        <f t="shared" si="58"/>
        <v/>
      </c>
      <c r="H63" s="63"/>
      <c r="I63" s="60">
        <v>1795</v>
      </c>
      <c r="J63" s="38">
        <f t="shared" si="25"/>
        <v>359</v>
      </c>
      <c r="K63" s="40">
        <f t="shared" si="26"/>
        <v>2154</v>
      </c>
    </row>
    <row r="64" spans="1:12" x14ac:dyDescent="0.25">
      <c r="C64" s="62" t="s">
        <v>103</v>
      </c>
      <c r="D64" s="54"/>
      <c r="E64" s="55" t="str">
        <f t="shared" si="56"/>
        <v/>
      </c>
      <c r="F64" s="38" t="str">
        <f t="shared" si="57"/>
        <v/>
      </c>
      <c r="G64" s="39" t="str">
        <f t="shared" si="58"/>
        <v/>
      </c>
      <c r="H64" s="64"/>
      <c r="I64" s="60">
        <v>445</v>
      </c>
      <c r="J64" s="38">
        <f t="shared" si="25"/>
        <v>89</v>
      </c>
      <c r="K64" s="40">
        <f t="shared" si="26"/>
        <v>534</v>
      </c>
    </row>
    <row r="65" spans="1:12" x14ac:dyDescent="0.25">
      <c r="C65" s="16" t="s">
        <v>104</v>
      </c>
      <c r="D65" s="54"/>
      <c r="E65" s="55" t="str">
        <f t="shared" si="56"/>
        <v/>
      </c>
      <c r="F65" s="38" t="str">
        <f t="shared" si="57"/>
        <v/>
      </c>
      <c r="G65" s="39" t="str">
        <f t="shared" si="58"/>
        <v/>
      </c>
      <c r="H65" s="19"/>
      <c r="I65" s="60">
        <v>480</v>
      </c>
      <c r="J65" s="38">
        <f t="shared" si="25"/>
        <v>96</v>
      </c>
      <c r="K65" s="40">
        <f t="shared" si="26"/>
        <v>576</v>
      </c>
    </row>
    <row r="66" spans="1:12" x14ac:dyDescent="0.25">
      <c r="C66" s="16" t="s">
        <v>105</v>
      </c>
      <c r="D66" s="54"/>
      <c r="E66" s="55" t="str">
        <f t="shared" si="56"/>
        <v/>
      </c>
      <c r="F66" s="38" t="str">
        <f t="shared" si="57"/>
        <v/>
      </c>
      <c r="G66" s="39" t="str">
        <f t="shared" si="58"/>
        <v/>
      </c>
      <c r="H66" s="19"/>
      <c r="I66" s="60">
        <v>1015</v>
      </c>
      <c r="J66" s="38">
        <f t="shared" si="25"/>
        <v>203</v>
      </c>
      <c r="K66" s="40">
        <f t="shared" si="26"/>
        <v>1218</v>
      </c>
    </row>
    <row r="67" spans="1:12" x14ac:dyDescent="0.25">
      <c r="C67" s="16" t="s">
        <v>106</v>
      </c>
      <c r="D67" s="54"/>
      <c r="E67" s="55" t="str">
        <f t="shared" si="56"/>
        <v/>
      </c>
      <c r="F67" s="38" t="str">
        <f t="shared" si="57"/>
        <v/>
      </c>
      <c r="G67" s="39" t="str">
        <f t="shared" si="58"/>
        <v/>
      </c>
      <c r="H67" s="19"/>
      <c r="I67" s="60">
        <v>1050</v>
      </c>
      <c r="J67" s="38">
        <f t="shared" si="25"/>
        <v>210</v>
      </c>
      <c r="K67" s="40">
        <f t="shared" si="26"/>
        <v>1260</v>
      </c>
    </row>
    <row r="68" spans="1:12" x14ac:dyDescent="0.25">
      <c r="C68" s="16" t="s">
        <v>107</v>
      </c>
      <c r="D68" s="54"/>
      <c r="E68" s="38" t="str">
        <f t="shared" si="56"/>
        <v/>
      </c>
      <c r="F68" s="38" t="str">
        <f t="shared" si="57"/>
        <v/>
      </c>
      <c r="G68" s="39" t="str">
        <f t="shared" si="58"/>
        <v/>
      </c>
      <c r="H68" s="19"/>
      <c r="I68" s="60">
        <v>520</v>
      </c>
      <c r="J68" s="38">
        <f t="shared" si="25"/>
        <v>104</v>
      </c>
      <c r="K68" s="40">
        <f t="shared" si="26"/>
        <v>624</v>
      </c>
    </row>
    <row r="69" spans="1:12" x14ac:dyDescent="0.25">
      <c r="C69" s="16" t="s">
        <v>82</v>
      </c>
      <c r="D69" s="54"/>
      <c r="E69" s="38" t="str">
        <f t="shared" si="56"/>
        <v/>
      </c>
      <c r="F69" s="38" t="str">
        <f t="shared" si="57"/>
        <v/>
      </c>
      <c r="G69" s="39" t="str">
        <f t="shared" si="58"/>
        <v/>
      </c>
      <c r="H69" s="19"/>
      <c r="I69" s="60">
        <v>595</v>
      </c>
      <c r="J69" s="38">
        <f t="shared" si="25"/>
        <v>119</v>
      </c>
      <c r="K69" s="40">
        <f t="shared" si="26"/>
        <v>714</v>
      </c>
    </row>
    <row r="70" spans="1:12" x14ac:dyDescent="0.25">
      <c r="C70" s="16" t="s">
        <v>69</v>
      </c>
      <c r="D70" s="54"/>
      <c r="E70" s="38" t="str">
        <f t="shared" si="56"/>
        <v/>
      </c>
      <c r="F70" s="38" t="str">
        <f t="shared" si="57"/>
        <v/>
      </c>
      <c r="G70" s="39" t="str">
        <f t="shared" si="58"/>
        <v/>
      </c>
      <c r="H70" s="19"/>
      <c r="I70" s="60">
        <v>275</v>
      </c>
      <c r="J70" s="38">
        <f t="shared" si="25"/>
        <v>55</v>
      </c>
      <c r="K70" s="40">
        <f t="shared" si="26"/>
        <v>330</v>
      </c>
    </row>
    <row r="71" spans="1:12" x14ac:dyDescent="0.25">
      <c r="C71" s="16" t="s">
        <v>33</v>
      </c>
      <c r="D71" s="54"/>
      <c r="E71" s="38" t="str">
        <f t="shared" si="56"/>
        <v/>
      </c>
      <c r="F71" s="38" t="str">
        <f t="shared" si="57"/>
        <v/>
      </c>
      <c r="G71" s="39" t="str">
        <f t="shared" si="58"/>
        <v/>
      </c>
      <c r="H71" s="19"/>
      <c r="I71" s="60">
        <v>60</v>
      </c>
      <c r="J71" s="38">
        <f t="shared" si="25"/>
        <v>12</v>
      </c>
      <c r="K71" s="40">
        <f t="shared" si="26"/>
        <v>72</v>
      </c>
    </row>
    <row r="72" spans="1:12" x14ac:dyDescent="0.25">
      <c r="C72" s="16" t="s">
        <v>34</v>
      </c>
      <c r="D72" s="54"/>
      <c r="E72" s="38" t="str">
        <f>IFERROR(IF($D72&gt;0,I72*$D72,""),0)</f>
        <v/>
      </c>
      <c r="F72" s="38" t="str">
        <f>IF($D72&gt;0,J72*$D72,"")</f>
        <v/>
      </c>
      <c r="G72" s="39" t="str">
        <f>IF($D72&gt;0,K72*$D72,"")</f>
        <v/>
      </c>
      <c r="H72" s="19"/>
      <c r="I72" s="58" t="s">
        <v>18</v>
      </c>
      <c r="J72" s="38"/>
      <c r="K72" s="40"/>
    </row>
    <row r="73" spans="1:12" x14ac:dyDescent="0.25">
      <c r="B73" s="101" t="s">
        <v>52</v>
      </c>
      <c r="C73" s="101"/>
      <c r="D73" s="29"/>
      <c r="E73" s="18" t="str">
        <f t="shared" ref="E73" si="59">IF($D73&gt;0,I73*$D73,"")</f>
        <v/>
      </c>
      <c r="F73" s="18" t="str">
        <f t="shared" ref="F73" si="60">IF($D73&gt;0,J73*$D73,"")</f>
        <v/>
      </c>
      <c r="G73" s="30" t="str">
        <f t="shared" ref="G73" si="61">IF($D73&gt;0,K73*$D73,"")</f>
        <v/>
      </c>
      <c r="H73" s="19"/>
      <c r="I73" s="33"/>
      <c r="J73" s="18"/>
      <c r="K73" s="32"/>
    </row>
    <row r="74" spans="1:12" s="20" customFormat="1" ht="13.5" customHeight="1" x14ac:dyDescent="0.25">
      <c r="A74" s="21"/>
      <c r="B74" s="22"/>
      <c r="C74" s="43" t="s">
        <v>108</v>
      </c>
      <c r="D74" s="54"/>
      <c r="E74" s="38" t="str">
        <f t="shared" ref="E74:G75" si="62">IF($D74&gt;0,I74*$D74,"")</f>
        <v/>
      </c>
      <c r="F74" s="38" t="str">
        <f t="shared" si="62"/>
        <v/>
      </c>
      <c r="G74" s="39" t="str">
        <f t="shared" si="62"/>
        <v/>
      </c>
      <c r="H74" s="44"/>
      <c r="I74" s="60">
        <v>1000</v>
      </c>
      <c r="J74" s="38">
        <f>I74*20%</f>
        <v>200</v>
      </c>
      <c r="K74" s="40">
        <f>SUM(I74:J74)</f>
        <v>1200</v>
      </c>
      <c r="L74" s="49"/>
    </row>
    <row r="75" spans="1:12" s="20" customFormat="1" ht="13.5" customHeight="1" x14ac:dyDescent="0.25">
      <c r="A75" s="21"/>
      <c r="B75" s="22"/>
      <c r="C75" s="43" t="s">
        <v>109</v>
      </c>
      <c r="D75" s="54"/>
      <c r="E75" s="38" t="str">
        <f t="shared" si="62"/>
        <v/>
      </c>
      <c r="F75" s="38" t="str">
        <f t="shared" si="62"/>
        <v/>
      </c>
      <c r="G75" s="39" t="str">
        <f t="shared" si="62"/>
        <v/>
      </c>
      <c r="H75" s="44"/>
      <c r="I75" s="60">
        <v>375</v>
      </c>
      <c r="J75" s="38">
        <f>I75*20%</f>
        <v>75</v>
      </c>
      <c r="K75" s="40">
        <f>SUM(I75:J75)</f>
        <v>450</v>
      </c>
      <c r="L75" s="49"/>
    </row>
    <row r="76" spans="1:12" x14ac:dyDescent="0.25">
      <c r="B76" s="101" t="s">
        <v>36</v>
      </c>
      <c r="C76" s="101"/>
      <c r="D76" s="29"/>
      <c r="E76" s="18" t="str">
        <f t="shared" ref="E76:G104" si="63">IF($D76&gt;0,I76*$D76,"")</f>
        <v/>
      </c>
      <c r="F76" s="18" t="str">
        <f t="shared" si="63"/>
        <v/>
      </c>
      <c r="G76" s="30" t="str">
        <f t="shared" si="63"/>
        <v/>
      </c>
      <c r="H76" s="19"/>
      <c r="I76" s="33"/>
      <c r="J76" s="18"/>
      <c r="K76" s="32"/>
    </row>
    <row r="77" spans="1:12" x14ac:dyDescent="0.25">
      <c r="C77" s="16" t="s">
        <v>35</v>
      </c>
      <c r="D77" s="54"/>
      <c r="E77" s="38" t="str">
        <f t="shared" si="63"/>
        <v/>
      </c>
      <c r="F77" s="38" t="str">
        <f t="shared" si="63"/>
        <v/>
      </c>
      <c r="G77" s="39" t="str">
        <f t="shared" si="63"/>
        <v/>
      </c>
      <c r="H77" s="19"/>
      <c r="I77" s="56">
        <v>0</v>
      </c>
      <c r="J77" s="38">
        <f t="shared" ref="J77:J82" si="64">I77*20%</f>
        <v>0</v>
      </c>
      <c r="K77" s="40">
        <f t="shared" ref="K77:K82" si="65">SUM(I77:J77)</f>
        <v>0</v>
      </c>
    </row>
    <row r="78" spans="1:12" x14ac:dyDescent="0.25">
      <c r="C78" s="16" t="s">
        <v>139</v>
      </c>
      <c r="D78" s="54"/>
      <c r="E78" s="38" t="str">
        <f t="shared" si="63"/>
        <v/>
      </c>
      <c r="F78" s="38" t="str">
        <f t="shared" si="63"/>
        <v/>
      </c>
      <c r="G78" s="39" t="str">
        <f t="shared" si="63"/>
        <v/>
      </c>
      <c r="H78" s="19"/>
      <c r="I78" s="56">
        <v>200</v>
      </c>
      <c r="J78" s="38">
        <f t="shared" ref="J78:J81" si="66">I78*20%</f>
        <v>40</v>
      </c>
      <c r="K78" s="40">
        <f t="shared" ref="K78:K81" si="67">SUM(I78:J78)</f>
        <v>240</v>
      </c>
    </row>
    <row r="79" spans="1:12" x14ac:dyDescent="0.25">
      <c r="C79" s="16" t="s">
        <v>140</v>
      </c>
      <c r="D79" s="54"/>
      <c r="E79" s="38" t="str">
        <f t="shared" si="63"/>
        <v/>
      </c>
      <c r="F79" s="38" t="str">
        <f t="shared" si="63"/>
        <v/>
      </c>
      <c r="G79" s="39" t="str">
        <f t="shared" si="63"/>
        <v/>
      </c>
      <c r="H79" s="19"/>
      <c r="I79" s="56">
        <v>750</v>
      </c>
      <c r="J79" s="38">
        <f t="shared" si="66"/>
        <v>150</v>
      </c>
      <c r="K79" s="40">
        <f t="shared" si="67"/>
        <v>900</v>
      </c>
    </row>
    <row r="80" spans="1:12" x14ac:dyDescent="0.25">
      <c r="C80" s="16" t="s">
        <v>141</v>
      </c>
      <c r="D80" s="54"/>
      <c r="E80" s="38" t="str">
        <f t="shared" si="63"/>
        <v/>
      </c>
      <c r="F80" s="38" t="str">
        <f t="shared" si="63"/>
        <v/>
      </c>
      <c r="G80" s="39" t="str">
        <f t="shared" si="63"/>
        <v/>
      </c>
      <c r="H80" s="19"/>
      <c r="I80" s="56">
        <v>700</v>
      </c>
      <c r="J80" s="38">
        <f t="shared" si="66"/>
        <v>140</v>
      </c>
      <c r="K80" s="40">
        <f t="shared" si="67"/>
        <v>840</v>
      </c>
    </row>
    <row r="81" spans="1:16" x14ac:dyDescent="0.25">
      <c r="C81" s="16" t="s">
        <v>142</v>
      </c>
      <c r="D81" s="54"/>
      <c r="E81" s="38" t="str">
        <f t="shared" si="63"/>
        <v/>
      </c>
      <c r="F81" s="38" t="str">
        <f t="shared" si="63"/>
        <v/>
      </c>
      <c r="G81" s="39" t="str">
        <f t="shared" si="63"/>
        <v/>
      </c>
      <c r="H81" s="19"/>
      <c r="I81" s="59">
        <v>1100</v>
      </c>
      <c r="J81" s="38">
        <f t="shared" si="66"/>
        <v>220</v>
      </c>
      <c r="K81" s="40">
        <f t="shared" si="67"/>
        <v>1320</v>
      </c>
    </row>
    <row r="82" spans="1:16" x14ac:dyDescent="0.25">
      <c r="C82" s="16" t="s">
        <v>143</v>
      </c>
      <c r="D82" s="54"/>
      <c r="E82" s="38" t="str">
        <f t="shared" si="63"/>
        <v/>
      </c>
      <c r="F82" s="38" t="str">
        <f t="shared" si="63"/>
        <v/>
      </c>
      <c r="G82" s="39" t="str">
        <f t="shared" si="63"/>
        <v/>
      </c>
      <c r="H82" s="19"/>
      <c r="I82" s="59">
        <v>1050</v>
      </c>
      <c r="J82" s="38">
        <f t="shared" si="64"/>
        <v>210</v>
      </c>
      <c r="K82" s="40">
        <f t="shared" si="65"/>
        <v>1260</v>
      </c>
    </row>
    <row r="83" spans="1:16" s="20" customFormat="1" x14ac:dyDescent="0.25">
      <c r="A83" s="21"/>
      <c r="B83" s="101" t="s">
        <v>21</v>
      </c>
      <c r="C83" s="101"/>
      <c r="D83" s="29"/>
      <c r="E83" s="18" t="str">
        <f>IF($D83&gt;0,I83*$D83,"")</f>
        <v/>
      </c>
      <c r="F83" s="18" t="str">
        <f>IF($D83&gt;0,J83*$D83,"")</f>
        <v/>
      </c>
      <c r="G83" s="30" t="str">
        <f>IF($D83&gt;0,K83*$D83,"")</f>
        <v/>
      </c>
      <c r="H83" s="19"/>
      <c r="I83" s="34"/>
      <c r="J83" s="18"/>
      <c r="K83" s="32"/>
      <c r="L83" s="49"/>
    </row>
    <row r="84" spans="1:16" x14ac:dyDescent="0.25">
      <c r="C84" s="16" t="s">
        <v>37</v>
      </c>
      <c r="D84" s="54"/>
      <c r="E84" s="38" t="str">
        <f t="shared" ref="E84:E90" si="68">IF($D84&gt;0, $I84*D84, "")</f>
        <v/>
      </c>
      <c r="F84" s="38" t="str">
        <f t="shared" ref="F84:F90" si="69">IF($D84&gt;0, $J84*D84, "")</f>
        <v/>
      </c>
      <c r="G84" s="39" t="str">
        <f t="shared" ref="G84:G90" si="70">IF($D84&gt;0, $K84*D84, "")</f>
        <v/>
      </c>
      <c r="H84" s="19"/>
      <c r="I84" s="59">
        <v>0</v>
      </c>
      <c r="J84" s="38">
        <v>0</v>
      </c>
      <c r="K84" s="40">
        <v>0</v>
      </c>
      <c r="M84" s="35"/>
      <c r="N84" s="35"/>
      <c r="O84" s="35"/>
      <c r="P84" s="35"/>
    </row>
    <row r="85" spans="1:16" x14ac:dyDescent="0.25">
      <c r="C85" s="16" t="s">
        <v>38</v>
      </c>
      <c r="D85" s="54"/>
      <c r="E85" s="38" t="str">
        <f t="shared" si="68"/>
        <v/>
      </c>
      <c r="F85" s="38" t="str">
        <f t="shared" si="69"/>
        <v/>
      </c>
      <c r="G85" s="39" t="str">
        <f t="shared" si="70"/>
        <v/>
      </c>
      <c r="H85" s="19"/>
      <c r="I85" s="59">
        <v>75</v>
      </c>
      <c r="J85" s="38">
        <f t="shared" ref="J85:J89" si="71">I85*20%</f>
        <v>15</v>
      </c>
      <c r="K85" s="40">
        <f t="shared" ref="K85:K89" si="72">SUM(I85:J85)</f>
        <v>90</v>
      </c>
      <c r="M85" s="35"/>
      <c r="N85" s="35"/>
      <c r="O85" s="35"/>
      <c r="P85" s="35"/>
    </row>
    <row r="86" spans="1:16" x14ac:dyDescent="0.25">
      <c r="C86" s="16" t="s">
        <v>39</v>
      </c>
      <c r="D86" s="54"/>
      <c r="E86" s="38" t="str">
        <f t="shared" si="68"/>
        <v/>
      </c>
      <c r="F86" s="38" t="str">
        <f t="shared" si="69"/>
        <v/>
      </c>
      <c r="G86" s="39" t="str">
        <f t="shared" si="70"/>
        <v/>
      </c>
      <c r="H86" s="19"/>
      <c r="I86" s="59">
        <v>35</v>
      </c>
      <c r="J86" s="38">
        <f t="shared" si="71"/>
        <v>7</v>
      </c>
      <c r="K86" s="40">
        <f t="shared" si="72"/>
        <v>42</v>
      </c>
      <c r="M86" s="35"/>
      <c r="N86" s="35"/>
      <c r="O86" s="35"/>
      <c r="P86" s="35"/>
    </row>
    <row r="87" spans="1:16" x14ac:dyDescent="0.25">
      <c r="C87" s="16" t="s">
        <v>40</v>
      </c>
      <c r="D87" s="54"/>
      <c r="E87" s="38" t="str">
        <f t="shared" si="68"/>
        <v/>
      </c>
      <c r="F87" s="38" t="str">
        <f t="shared" si="69"/>
        <v/>
      </c>
      <c r="G87" s="39" t="str">
        <f t="shared" si="70"/>
        <v/>
      </c>
      <c r="H87" s="19"/>
      <c r="I87" s="59">
        <v>200</v>
      </c>
      <c r="J87" s="38">
        <f t="shared" si="71"/>
        <v>40</v>
      </c>
      <c r="K87" s="40">
        <f t="shared" si="72"/>
        <v>240</v>
      </c>
      <c r="M87" s="35"/>
      <c r="N87" s="35"/>
      <c r="O87" s="35"/>
      <c r="P87" s="35"/>
    </row>
    <row r="88" spans="1:16" x14ac:dyDescent="0.25">
      <c r="C88" s="16" t="s">
        <v>41</v>
      </c>
      <c r="D88" s="54"/>
      <c r="E88" s="38" t="str">
        <f t="shared" si="68"/>
        <v/>
      </c>
      <c r="F88" s="38" t="str">
        <f t="shared" si="69"/>
        <v/>
      </c>
      <c r="G88" s="39" t="str">
        <f t="shared" si="70"/>
        <v/>
      </c>
      <c r="H88" s="19"/>
      <c r="I88" s="59">
        <v>275</v>
      </c>
      <c r="J88" s="38">
        <f t="shared" si="71"/>
        <v>55</v>
      </c>
      <c r="K88" s="40">
        <f t="shared" si="72"/>
        <v>330</v>
      </c>
      <c r="M88" s="35"/>
      <c r="N88" s="35"/>
      <c r="O88" s="35"/>
      <c r="P88" s="35"/>
    </row>
    <row r="89" spans="1:16" x14ac:dyDescent="0.25">
      <c r="C89" s="16" t="s">
        <v>42</v>
      </c>
      <c r="D89" s="54"/>
      <c r="E89" s="38" t="str">
        <f t="shared" si="68"/>
        <v/>
      </c>
      <c r="F89" s="38" t="str">
        <f t="shared" si="69"/>
        <v/>
      </c>
      <c r="G89" s="39" t="str">
        <f t="shared" si="70"/>
        <v/>
      </c>
      <c r="H89" s="19"/>
      <c r="I89" s="59">
        <v>35</v>
      </c>
      <c r="J89" s="38">
        <f t="shared" si="71"/>
        <v>7</v>
      </c>
      <c r="K89" s="40">
        <f t="shared" si="72"/>
        <v>42</v>
      </c>
      <c r="M89" s="35"/>
      <c r="N89" s="35"/>
      <c r="O89" s="35"/>
      <c r="P89" s="35"/>
    </row>
    <row r="90" spans="1:16" x14ac:dyDescent="0.25">
      <c r="C90" s="16" t="s">
        <v>22</v>
      </c>
      <c r="D90" s="54"/>
      <c r="E90" s="38" t="str">
        <f t="shared" si="68"/>
        <v/>
      </c>
      <c r="F90" s="38" t="str">
        <f t="shared" si="69"/>
        <v/>
      </c>
      <c r="G90" s="39" t="str">
        <f t="shared" si="70"/>
        <v/>
      </c>
      <c r="H90" s="19"/>
      <c r="I90" s="59">
        <v>90</v>
      </c>
      <c r="J90" s="38">
        <f>I90*20%</f>
        <v>18</v>
      </c>
      <c r="K90" s="40">
        <f>SUM(I90:J90)</f>
        <v>108</v>
      </c>
      <c r="M90" s="35"/>
      <c r="N90" s="35"/>
      <c r="O90" s="35"/>
      <c r="P90" s="35"/>
    </row>
    <row r="91" spans="1:16" s="46" customFormat="1" x14ac:dyDescent="0.25">
      <c r="A91" s="41"/>
      <c r="B91" s="103" t="s">
        <v>31</v>
      </c>
      <c r="C91" s="103"/>
      <c r="D91" s="67"/>
      <c r="E91" s="38" t="str">
        <f t="shared" ref="E91" si="73">IF($D91&gt;0, $I91*D91, "")</f>
        <v/>
      </c>
      <c r="F91" s="38" t="str">
        <f t="shared" ref="F91" si="74">IF($D91&gt;0, $J91*D91, "")</f>
        <v/>
      </c>
      <c r="G91" s="39" t="str">
        <f t="shared" ref="G91" si="75">IF($D91&gt;0, $K91*D91, "")</f>
        <v/>
      </c>
      <c r="H91" s="44"/>
      <c r="I91" s="45"/>
      <c r="J91" s="38"/>
      <c r="K91" s="40"/>
      <c r="L91" s="50"/>
      <c r="M91" s="47"/>
      <c r="N91" s="47"/>
      <c r="O91" s="47"/>
      <c r="P91" s="47"/>
    </row>
    <row r="92" spans="1:16" s="46" customFormat="1" x14ac:dyDescent="0.25">
      <c r="A92" s="41"/>
      <c r="B92" s="42"/>
      <c r="C92" s="43" t="s">
        <v>32</v>
      </c>
      <c r="D92" s="54"/>
      <c r="E92" s="38" t="str">
        <f>IF($D92&gt;0, $I92*D92, "")</f>
        <v/>
      </c>
      <c r="F92" s="38" t="str">
        <f>IF($D92&gt;0, $J92*D92, "")</f>
        <v/>
      </c>
      <c r="G92" s="39" t="str">
        <f>IF($D92&gt;0, $K92*D92, "")</f>
        <v/>
      </c>
      <c r="H92" s="44"/>
      <c r="I92" s="45">
        <v>0</v>
      </c>
      <c r="J92" s="38">
        <f t="shared" ref="J92:J95" si="76">I92*20%</f>
        <v>0</v>
      </c>
      <c r="K92" s="40">
        <f t="shared" ref="K92:K93" si="77">SUM(I92:J92)</f>
        <v>0</v>
      </c>
      <c r="L92" s="50"/>
      <c r="M92" s="47"/>
      <c r="N92" s="47"/>
      <c r="O92" s="47"/>
      <c r="P92" s="47"/>
    </row>
    <row r="93" spans="1:16" s="46" customFormat="1" x14ac:dyDescent="0.25">
      <c r="A93" s="41"/>
      <c r="B93" s="42"/>
      <c r="C93" s="43" t="s">
        <v>20</v>
      </c>
      <c r="D93" s="54"/>
      <c r="E93" s="38" t="str">
        <f>IF($D93&gt;0, $I93*D93, "")</f>
        <v/>
      </c>
      <c r="F93" s="38" t="str">
        <f>IF($D93&gt;0, $J93*D93, "")</f>
        <v/>
      </c>
      <c r="G93" s="39" t="str">
        <f>IF($D93&gt;0, $K93*D93, "")</f>
        <v/>
      </c>
      <c r="H93" s="44"/>
      <c r="I93" s="45">
        <v>750</v>
      </c>
      <c r="J93" s="38">
        <f t="shared" si="76"/>
        <v>150</v>
      </c>
      <c r="K93" s="40">
        <f t="shared" si="77"/>
        <v>900</v>
      </c>
      <c r="L93" s="50"/>
      <c r="M93" s="47"/>
      <c r="N93" s="47"/>
      <c r="O93" s="47"/>
      <c r="P93" s="47"/>
    </row>
    <row r="94" spans="1:16" s="46" customFormat="1" x14ac:dyDescent="0.25">
      <c r="A94" s="41"/>
      <c r="B94" s="42"/>
      <c r="C94" s="43" t="s">
        <v>129</v>
      </c>
      <c r="D94" s="54"/>
      <c r="E94" s="38" t="str">
        <f>IF($D94&gt;0, $I94*D94, "")</f>
        <v/>
      </c>
      <c r="F94" s="38" t="str">
        <f>IF($D94&gt;0, $J94*D94, "")</f>
        <v/>
      </c>
      <c r="G94" s="39" t="str">
        <f>IF($D94&gt;0, $K94*D94, "")</f>
        <v/>
      </c>
      <c r="H94" s="44"/>
      <c r="I94" s="65" t="s">
        <v>18</v>
      </c>
      <c r="J94" s="38">
        <v>0</v>
      </c>
      <c r="K94" s="40">
        <v>0</v>
      </c>
      <c r="L94" s="50"/>
      <c r="M94" s="47"/>
      <c r="N94" s="47"/>
      <c r="O94" s="47"/>
      <c r="P94" s="47"/>
    </row>
    <row r="95" spans="1:16" s="46" customFormat="1" x14ac:dyDescent="0.25">
      <c r="A95" s="41"/>
      <c r="B95" s="42"/>
      <c r="C95" s="43" t="s">
        <v>5</v>
      </c>
      <c r="D95" s="54"/>
      <c r="E95" s="38" t="str">
        <f>IF($D95&gt;0, $I95*D95, "")</f>
        <v/>
      </c>
      <c r="F95" s="38" t="str">
        <f>IF($D95&gt;0, $J95*D95, "")</f>
        <v/>
      </c>
      <c r="G95" s="39" t="str">
        <f>IF($D95&gt;0, $K95*D95, "")</f>
        <v/>
      </c>
      <c r="H95" s="44"/>
      <c r="I95" s="45">
        <v>450</v>
      </c>
      <c r="J95" s="38">
        <f t="shared" si="76"/>
        <v>90</v>
      </c>
      <c r="K95" s="40">
        <f t="shared" ref="K95" si="78">SUM(I95:J95)</f>
        <v>540</v>
      </c>
      <c r="L95" s="50"/>
      <c r="M95" s="47"/>
      <c r="N95" s="47"/>
      <c r="O95" s="47"/>
      <c r="P95" s="47"/>
    </row>
    <row r="96" spans="1:16" s="20" customFormat="1" x14ac:dyDescent="0.25">
      <c r="A96" s="21"/>
      <c r="B96" s="104" t="s">
        <v>10</v>
      </c>
      <c r="C96" s="104"/>
      <c r="D96" s="68"/>
      <c r="E96" s="18" t="str">
        <f t="shared" si="63"/>
        <v/>
      </c>
      <c r="F96" s="18" t="str">
        <f t="shared" si="63"/>
        <v/>
      </c>
      <c r="G96" s="30" t="str">
        <f t="shared" si="63"/>
        <v/>
      </c>
      <c r="H96" s="23"/>
      <c r="I96" s="33"/>
      <c r="J96" s="18"/>
      <c r="K96" s="32"/>
      <c r="L96" s="49"/>
    </row>
    <row r="97" spans="1:12" s="20" customFormat="1" ht="13.5" customHeight="1" x14ac:dyDescent="0.25">
      <c r="A97" s="21"/>
      <c r="B97" s="22"/>
      <c r="C97" s="43" t="s">
        <v>111</v>
      </c>
      <c r="D97" s="54"/>
      <c r="E97" s="38" t="str">
        <f>IFERROR(IF($D97&gt;0,I97*$D97,""),0)</f>
        <v/>
      </c>
      <c r="F97" s="38" t="str">
        <f t="shared" ref="F97" si="79">IF($D97&gt;0,J97*$D97,"")</f>
        <v/>
      </c>
      <c r="G97" s="39" t="str">
        <f t="shared" ref="G97" si="80">IF($D97&gt;0,K97*$D97,"")</f>
        <v/>
      </c>
      <c r="H97" s="44"/>
      <c r="I97" s="58">
        <v>0</v>
      </c>
      <c r="J97" s="38">
        <v>0</v>
      </c>
      <c r="K97" s="40">
        <v>0</v>
      </c>
      <c r="L97" s="49"/>
    </row>
    <row r="98" spans="1:12" s="20" customFormat="1" ht="13.5" customHeight="1" x14ac:dyDescent="0.25">
      <c r="A98" s="21"/>
      <c r="B98" s="22"/>
      <c r="C98" s="43" t="s">
        <v>128</v>
      </c>
      <c r="D98" s="54"/>
      <c r="E98" s="38" t="str">
        <f>IFERROR(IF($D98&gt;0,I98*$D98,""),0)</f>
        <v/>
      </c>
      <c r="F98" s="38" t="str">
        <f t="shared" ref="F98" si="81">IF($D98&gt;0,J98*$D98,"")</f>
        <v/>
      </c>
      <c r="G98" s="39" t="str">
        <f t="shared" ref="G98" si="82">IF($D98&gt;0,K98*$D98,"")</f>
        <v/>
      </c>
      <c r="H98" s="44"/>
      <c r="I98" s="58" t="s">
        <v>18</v>
      </c>
      <c r="J98" s="38">
        <v>0</v>
      </c>
      <c r="K98" s="40">
        <v>0</v>
      </c>
      <c r="L98" s="49"/>
    </row>
    <row r="99" spans="1:12" x14ac:dyDescent="0.25">
      <c r="C99" s="16" t="s">
        <v>43</v>
      </c>
      <c r="D99" s="54"/>
      <c r="E99" s="38" t="str">
        <f t="shared" si="63"/>
        <v/>
      </c>
      <c r="F99" s="38" t="str">
        <f t="shared" si="63"/>
        <v/>
      </c>
      <c r="G99" s="39" t="str">
        <f t="shared" si="63"/>
        <v/>
      </c>
      <c r="H99" s="19"/>
      <c r="I99" s="60">
        <v>1100</v>
      </c>
      <c r="J99" s="38">
        <f t="shared" si="25"/>
        <v>220</v>
      </c>
      <c r="K99" s="40">
        <f t="shared" ref="K99:K107" si="83">SUM(I99:J99)</f>
        <v>1320</v>
      </c>
    </row>
    <row r="100" spans="1:12" s="20" customFormat="1" ht="13.5" customHeight="1" x14ac:dyDescent="0.25">
      <c r="A100" s="21"/>
      <c r="B100" s="22"/>
      <c r="C100" s="43" t="s">
        <v>44</v>
      </c>
      <c r="D100" s="54"/>
      <c r="E100" s="38" t="str">
        <f>IF($D100&gt;0,I100*$D100,"")</f>
        <v/>
      </c>
      <c r="F100" s="38" t="str">
        <f>IF($D100&gt;0,J100*$D100,"")</f>
        <v/>
      </c>
      <c r="G100" s="39" t="str">
        <f>IF($D100&gt;0,K100*$D100,"")</f>
        <v/>
      </c>
      <c r="H100" s="44"/>
      <c r="I100" s="60">
        <v>2750</v>
      </c>
      <c r="J100" s="38">
        <f>I100*20%</f>
        <v>550</v>
      </c>
      <c r="K100" s="40">
        <f>SUM(I100:J100)</f>
        <v>3300</v>
      </c>
      <c r="L100" s="49"/>
    </row>
    <row r="101" spans="1:12" x14ac:dyDescent="0.25">
      <c r="C101" s="16" t="s">
        <v>45</v>
      </c>
      <c r="D101" s="54"/>
      <c r="E101" s="38" t="str">
        <f t="shared" si="63"/>
        <v/>
      </c>
      <c r="F101" s="38" t="str">
        <f t="shared" si="63"/>
        <v/>
      </c>
      <c r="G101" s="39" t="str">
        <f t="shared" si="63"/>
        <v/>
      </c>
      <c r="H101" s="19"/>
      <c r="I101" s="56">
        <v>1025</v>
      </c>
      <c r="J101" s="38">
        <f t="shared" si="25"/>
        <v>205</v>
      </c>
      <c r="K101" s="40">
        <f t="shared" si="83"/>
        <v>1230</v>
      </c>
    </row>
    <row r="102" spans="1:12" s="20" customFormat="1" ht="13.5" customHeight="1" x14ac:dyDescent="0.25">
      <c r="A102" s="21"/>
      <c r="B102" s="22"/>
      <c r="C102" s="43" t="s">
        <v>78</v>
      </c>
      <c r="D102" s="54"/>
      <c r="E102" s="38" t="str">
        <f>IF($D102&gt;0,I102*$D102,"")</f>
        <v/>
      </c>
      <c r="F102" s="38" t="str">
        <f>IF($D102&gt;0,J102*$D102,"")</f>
        <v/>
      </c>
      <c r="G102" s="39" t="str">
        <f>IF($D102&gt;0,K102*$D102,"")</f>
        <v/>
      </c>
      <c r="H102" s="44"/>
      <c r="I102" s="60">
        <v>870</v>
      </c>
      <c r="J102" s="38">
        <f>I102*20%</f>
        <v>174</v>
      </c>
      <c r="K102" s="40">
        <f>SUM(I102:J102)</f>
        <v>1044</v>
      </c>
      <c r="L102" s="49"/>
    </row>
    <row r="103" spans="1:12" s="20" customFormat="1" ht="13.5" customHeight="1" x14ac:dyDescent="0.25">
      <c r="A103" s="21"/>
      <c r="B103" s="22"/>
      <c r="C103" s="43" t="s">
        <v>77</v>
      </c>
      <c r="D103" s="54"/>
      <c r="E103" s="38" t="str">
        <f t="shared" si="63"/>
        <v/>
      </c>
      <c r="F103" s="38" t="str">
        <f t="shared" si="63"/>
        <v/>
      </c>
      <c r="G103" s="39" t="str">
        <f t="shared" si="63"/>
        <v/>
      </c>
      <c r="H103" s="44"/>
      <c r="I103" s="60">
        <v>425</v>
      </c>
      <c r="J103" s="38">
        <f t="shared" ref="J103:J107" si="84">I103*20%</f>
        <v>85</v>
      </c>
      <c r="K103" s="40">
        <f t="shared" si="83"/>
        <v>510</v>
      </c>
      <c r="L103" s="49"/>
    </row>
    <row r="104" spans="1:12" s="20" customFormat="1" x14ac:dyDescent="0.25">
      <c r="A104" s="21"/>
      <c r="B104" s="22"/>
      <c r="C104" s="43" t="s">
        <v>11</v>
      </c>
      <c r="D104" s="54"/>
      <c r="E104" s="38" t="str">
        <f t="shared" si="63"/>
        <v/>
      </c>
      <c r="F104" s="38" t="str">
        <f t="shared" si="63"/>
        <v/>
      </c>
      <c r="G104" s="39" t="str">
        <f t="shared" si="63"/>
        <v/>
      </c>
      <c r="H104" s="44"/>
      <c r="I104" s="60">
        <v>225</v>
      </c>
      <c r="J104" s="38">
        <f t="shared" si="84"/>
        <v>45</v>
      </c>
      <c r="K104" s="40">
        <f t="shared" si="83"/>
        <v>270</v>
      </c>
      <c r="L104" s="49"/>
    </row>
    <row r="105" spans="1:12" s="20" customFormat="1" x14ac:dyDescent="0.25">
      <c r="A105" s="21"/>
      <c r="B105" s="22"/>
      <c r="C105" s="43" t="s">
        <v>122</v>
      </c>
      <c r="D105" s="54"/>
      <c r="E105" s="38" t="str">
        <f t="shared" ref="E105:E107" si="85">IF($D105&gt;0,I105*$D105,"")</f>
        <v/>
      </c>
      <c r="F105" s="38" t="str">
        <f t="shared" ref="F105:F107" si="86">IF($D105&gt;0,J105*$D105,"")</f>
        <v/>
      </c>
      <c r="G105" s="39" t="str">
        <f t="shared" ref="G105:G107" si="87">IF($D105&gt;0,K105*$D105,"")</f>
        <v/>
      </c>
      <c r="H105" s="44"/>
      <c r="I105" s="60">
        <v>0</v>
      </c>
      <c r="J105" s="38">
        <f t="shared" si="84"/>
        <v>0</v>
      </c>
      <c r="K105" s="40">
        <f t="shared" si="83"/>
        <v>0</v>
      </c>
      <c r="L105" s="49"/>
    </row>
    <row r="106" spans="1:12" s="20" customFormat="1" x14ac:dyDescent="0.25">
      <c r="A106" s="21"/>
      <c r="B106" s="22"/>
      <c r="C106" s="43" t="s">
        <v>123</v>
      </c>
      <c r="D106" s="54"/>
      <c r="E106" s="38" t="str">
        <f t="shared" si="85"/>
        <v/>
      </c>
      <c r="F106" s="38" t="str">
        <f t="shared" si="86"/>
        <v/>
      </c>
      <c r="G106" s="39" t="str">
        <f t="shared" si="87"/>
        <v/>
      </c>
      <c r="H106" s="44"/>
      <c r="I106" s="60">
        <v>187.5</v>
      </c>
      <c r="J106" s="38">
        <f t="shared" si="84"/>
        <v>37.5</v>
      </c>
      <c r="K106" s="40">
        <f t="shared" si="83"/>
        <v>225</v>
      </c>
      <c r="L106" s="49"/>
    </row>
    <row r="107" spans="1:12" s="20" customFormat="1" x14ac:dyDescent="0.25">
      <c r="A107" s="21"/>
      <c r="B107" s="22"/>
      <c r="C107" s="43" t="s">
        <v>124</v>
      </c>
      <c r="D107" s="54"/>
      <c r="E107" s="38" t="str">
        <f t="shared" si="85"/>
        <v/>
      </c>
      <c r="F107" s="38" t="str">
        <f t="shared" si="86"/>
        <v/>
      </c>
      <c r="G107" s="39" t="str">
        <f t="shared" si="87"/>
        <v/>
      </c>
      <c r="H107" s="44"/>
      <c r="I107" s="60">
        <v>275</v>
      </c>
      <c r="J107" s="38">
        <f t="shared" si="84"/>
        <v>55</v>
      </c>
      <c r="K107" s="40">
        <f t="shared" si="83"/>
        <v>330</v>
      </c>
      <c r="L107" s="49"/>
    </row>
    <row r="108" spans="1:12" x14ac:dyDescent="0.25">
      <c r="B108" s="101" t="s">
        <v>53</v>
      </c>
      <c r="C108" s="101"/>
      <c r="D108" s="54"/>
      <c r="E108" s="18" t="str">
        <f t="shared" ref="E108:E116" si="88">IF($D108&gt;0,I108*$D108,"")</f>
        <v/>
      </c>
      <c r="F108" s="18" t="str">
        <f t="shared" ref="F108:F116" si="89">IF($D108&gt;0,J108*$D108,"")</f>
        <v/>
      </c>
      <c r="G108" s="30" t="str">
        <f t="shared" ref="G108:G116" si="90">IF($D108&gt;0,K108*$D108,"")</f>
        <v/>
      </c>
      <c r="H108" s="19"/>
      <c r="I108" s="33"/>
      <c r="J108" s="18">
        <f t="shared" ref="J108:J116" si="91">I108*20%</f>
        <v>0</v>
      </c>
      <c r="K108" s="32">
        <f t="shared" ref="K108:K116" si="92">SUM(I108:J108)</f>
        <v>0</v>
      </c>
    </row>
    <row r="109" spans="1:12" x14ac:dyDescent="0.25">
      <c r="C109" s="16" t="s">
        <v>59</v>
      </c>
      <c r="D109" s="69"/>
      <c r="E109" s="55" t="str">
        <f t="shared" si="88"/>
        <v/>
      </c>
      <c r="F109" s="38" t="str">
        <f t="shared" si="89"/>
        <v/>
      </c>
      <c r="G109" s="39" t="str">
        <f t="shared" si="90"/>
        <v/>
      </c>
      <c r="H109" s="19"/>
      <c r="I109" s="60">
        <v>1520</v>
      </c>
      <c r="J109" s="38">
        <f t="shared" si="91"/>
        <v>304</v>
      </c>
      <c r="K109" s="40">
        <f t="shared" si="92"/>
        <v>1824</v>
      </c>
    </row>
    <row r="110" spans="1:12" x14ac:dyDescent="0.25">
      <c r="C110" s="16" t="s">
        <v>60</v>
      </c>
      <c r="D110" s="69"/>
      <c r="E110" s="55" t="str">
        <f t="shared" si="88"/>
        <v/>
      </c>
      <c r="F110" s="38" t="str">
        <f t="shared" si="89"/>
        <v/>
      </c>
      <c r="G110" s="39" t="str">
        <f t="shared" si="90"/>
        <v/>
      </c>
      <c r="H110" s="19"/>
      <c r="I110" s="60">
        <v>2270</v>
      </c>
      <c r="J110" s="38">
        <f t="shared" si="91"/>
        <v>454</v>
      </c>
      <c r="K110" s="40">
        <f t="shared" si="92"/>
        <v>2724</v>
      </c>
    </row>
    <row r="111" spans="1:12" x14ac:dyDescent="0.25">
      <c r="C111" s="16" t="s">
        <v>61</v>
      </c>
      <c r="D111" s="69"/>
      <c r="E111" s="55" t="str">
        <f t="shared" si="88"/>
        <v/>
      </c>
      <c r="F111" s="38" t="str">
        <f t="shared" si="89"/>
        <v/>
      </c>
      <c r="G111" s="39" t="str">
        <f t="shared" si="90"/>
        <v/>
      </c>
      <c r="H111" s="19"/>
      <c r="I111" s="60">
        <v>3020</v>
      </c>
      <c r="J111" s="38">
        <f t="shared" si="91"/>
        <v>604</v>
      </c>
      <c r="K111" s="40">
        <f t="shared" si="92"/>
        <v>3624</v>
      </c>
    </row>
    <row r="112" spans="1:12" x14ac:dyDescent="0.25">
      <c r="C112" s="16" t="s">
        <v>62</v>
      </c>
      <c r="D112" s="69"/>
      <c r="E112" s="55" t="str">
        <f t="shared" si="88"/>
        <v/>
      </c>
      <c r="F112" s="38" t="str">
        <f t="shared" si="89"/>
        <v/>
      </c>
      <c r="G112" s="39" t="str">
        <f t="shared" si="90"/>
        <v/>
      </c>
      <c r="H112" s="19"/>
      <c r="I112" s="60">
        <v>2352</v>
      </c>
      <c r="J112" s="38">
        <f t="shared" si="91"/>
        <v>470.40000000000003</v>
      </c>
      <c r="K112" s="40">
        <f t="shared" si="92"/>
        <v>2822.4</v>
      </c>
    </row>
    <row r="113" spans="1:16" x14ac:dyDescent="0.25">
      <c r="C113" s="16" t="s">
        <v>63</v>
      </c>
      <c r="D113" s="69"/>
      <c r="E113" s="55" t="str">
        <f t="shared" si="88"/>
        <v/>
      </c>
      <c r="F113" s="38" t="str">
        <f t="shared" si="89"/>
        <v/>
      </c>
      <c r="G113" s="39" t="str">
        <f t="shared" si="90"/>
        <v/>
      </c>
      <c r="H113" s="19"/>
      <c r="I113" s="60">
        <v>1945</v>
      </c>
      <c r="J113" s="38">
        <f t="shared" si="91"/>
        <v>389</v>
      </c>
      <c r="K113" s="40">
        <f t="shared" si="92"/>
        <v>2334</v>
      </c>
    </row>
    <row r="114" spans="1:16" x14ac:dyDescent="0.25">
      <c r="C114" s="16" t="s">
        <v>64</v>
      </c>
      <c r="D114" s="69"/>
      <c r="E114" s="55" t="str">
        <f t="shared" si="88"/>
        <v/>
      </c>
      <c r="F114" s="38" t="str">
        <f t="shared" si="89"/>
        <v/>
      </c>
      <c r="G114" s="39" t="str">
        <f t="shared" si="90"/>
        <v/>
      </c>
      <c r="H114" s="19"/>
      <c r="I114" s="60">
        <v>2695</v>
      </c>
      <c r="J114" s="38">
        <f t="shared" si="91"/>
        <v>539</v>
      </c>
      <c r="K114" s="40">
        <f t="shared" si="92"/>
        <v>3234</v>
      </c>
    </row>
    <row r="115" spans="1:16" x14ac:dyDescent="0.25">
      <c r="C115" s="16" t="s">
        <v>65</v>
      </c>
      <c r="D115" s="69"/>
      <c r="E115" s="55" t="str">
        <f t="shared" si="88"/>
        <v/>
      </c>
      <c r="F115" s="38" t="str">
        <f t="shared" si="89"/>
        <v/>
      </c>
      <c r="G115" s="39" t="str">
        <f t="shared" si="90"/>
        <v/>
      </c>
      <c r="H115" s="19"/>
      <c r="I115" s="60">
        <v>3445</v>
      </c>
      <c r="J115" s="38">
        <f t="shared" si="91"/>
        <v>689</v>
      </c>
      <c r="K115" s="40">
        <f t="shared" si="92"/>
        <v>4134</v>
      </c>
    </row>
    <row r="116" spans="1:16" x14ac:dyDescent="0.25">
      <c r="C116" s="16" t="s">
        <v>66</v>
      </c>
      <c r="D116" s="69"/>
      <c r="E116" s="55" t="str">
        <f t="shared" si="88"/>
        <v/>
      </c>
      <c r="F116" s="38" t="str">
        <f t="shared" si="89"/>
        <v/>
      </c>
      <c r="G116" s="39" t="str">
        <f t="shared" si="90"/>
        <v/>
      </c>
      <c r="H116" s="19"/>
      <c r="I116" s="60">
        <v>2777</v>
      </c>
      <c r="J116" s="38">
        <f t="shared" si="91"/>
        <v>555.4</v>
      </c>
      <c r="K116" s="40">
        <f t="shared" si="92"/>
        <v>3332.4</v>
      </c>
    </row>
    <row r="117" spans="1:16" s="20" customFormat="1" ht="13.5" customHeight="1" x14ac:dyDescent="0.25">
      <c r="A117" s="21"/>
      <c r="B117" s="22"/>
      <c r="C117" s="43" t="s">
        <v>57</v>
      </c>
      <c r="D117" s="70"/>
      <c r="E117" s="55" t="str">
        <f>IFERROR(IF($D117&gt;0,I117*$D117,""),0)</f>
        <v/>
      </c>
      <c r="F117" s="38" t="str">
        <f>IF($D117&gt;0,J117*$D117,"")</f>
        <v/>
      </c>
      <c r="G117" s="39" t="str">
        <f>IF($D117&gt;0,K117*$D117,"")</f>
        <v/>
      </c>
      <c r="H117" s="44"/>
      <c r="I117" s="58" t="s">
        <v>79</v>
      </c>
      <c r="J117" s="38"/>
      <c r="K117" s="40"/>
      <c r="L117" s="49"/>
    </row>
    <row r="118" spans="1:16" s="20" customFormat="1" ht="13.5" customHeight="1" x14ac:dyDescent="0.25">
      <c r="A118" s="21"/>
      <c r="B118" s="22"/>
      <c r="C118" s="43" t="s">
        <v>58</v>
      </c>
      <c r="D118" s="70"/>
      <c r="E118" s="55" t="str">
        <f t="shared" ref="E118:E120" si="93">IFERROR(IF($D118&gt;0,I118*$D118,""),0)</f>
        <v/>
      </c>
      <c r="F118" s="38" t="str">
        <f t="shared" ref="F118:F120" si="94">IF($D118&gt;0,J118*$D118,"")</f>
        <v/>
      </c>
      <c r="G118" s="39" t="str">
        <f t="shared" ref="G118:G120" si="95">IF($D118&gt;0,K118*$D118,"")</f>
        <v/>
      </c>
      <c r="H118" s="44"/>
      <c r="I118" s="58" t="s">
        <v>79</v>
      </c>
      <c r="J118" s="38"/>
      <c r="K118" s="40"/>
      <c r="L118" s="49"/>
    </row>
    <row r="119" spans="1:16" s="20" customFormat="1" ht="13.5" customHeight="1" x14ac:dyDescent="0.25">
      <c r="A119" s="21"/>
      <c r="B119" s="22"/>
      <c r="C119" s="66" t="s">
        <v>67</v>
      </c>
      <c r="D119" s="70"/>
      <c r="E119" s="55" t="str">
        <f t="shared" si="93"/>
        <v/>
      </c>
      <c r="F119" s="38" t="str">
        <f t="shared" si="94"/>
        <v/>
      </c>
      <c r="G119" s="39" t="str">
        <f t="shared" si="95"/>
        <v/>
      </c>
      <c r="H119" s="44"/>
      <c r="I119" s="58" t="s">
        <v>79</v>
      </c>
      <c r="J119" s="38"/>
      <c r="K119" s="40"/>
      <c r="L119" s="49"/>
    </row>
    <row r="120" spans="1:16" s="20" customFormat="1" ht="13.5" customHeight="1" x14ac:dyDescent="0.25">
      <c r="A120" s="21"/>
      <c r="B120" s="22"/>
      <c r="C120" s="66" t="s">
        <v>68</v>
      </c>
      <c r="D120" s="70"/>
      <c r="E120" s="55" t="str">
        <f t="shared" si="93"/>
        <v/>
      </c>
      <c r="F120" s="38" t="str">
        <f t="shared" si="94"/>
        <v/>
      </c>
      <c r="G120" s="39" t="str">
        <f t="shared" si="95"/>
        <v/>
      </c>
      <c r="H120" s="44"/>
      <c r="I120" s="58" t="s">
        <v>79</v>
      </c>
      <c r="J120" s="38"/>
      <c r="K120" s="40"/>
      <c r="L120" s="49"/>
    </row>
    <row r="121" spans="1:16" s="20" customFormat="1" ht="13.5" customHeight="1" x14ac:dyDescent="0.25">
      <c r="A121" s="21"/>
      <c r="B121" s="22"/>
      <c r="C121" s="66" t="s">
        <v>75</v>
      </c>
      <c r="D121" s="70"/>
      <c r="E121" s="55" t="str">
        <f>IF($D121&gt;0,I121*$D121,"")</f>
        <v/>
      </c>
      <c r="F121" s="38" t="str">
        <f>IF($D121&gt;0,J121*$D121,"")</f>
        <v/>
      </c>
      <c r="G121" s="39" t="str">
        <f>IF($D121&gt;0,K121*$D121,"")</f>
        <v/>
      </c>
      <c r="H121" s="44"/>
      <c r="I121" s="60">
        <v>95</v>
      </c>
      <c r="J121" s="38">
        <f t="shared" ref="J121:J125" si="96">I121*20%</f>
        <v>19</v>
      </c>
      <c r="K121" s="40">
        <f t="shared" ref="K121:K125" si="97">SUM(I121:J121)</f>
        <v>114</v>
      </c>
      <c r="L121" s="49"/>
    </row>
    <row r="122" spans="1:16" s="20" customFormat="1" x14ac:dyDescent="0.25">
      <c r="A122" s="21"/>
      <c r="B122" s="22"/>
      <c r="C122" s="43" t="s">
        <v>16</v>
      </c>
      <c r="D122" s="70"/>
      <c r="E122" s="55" t="str">
        <f t="shared" ref="E122:E126" si="98">IF($D122&gt;0,I122*$D122,"")</f>
        <v/>
      </c>
      <c r="F122" s="38" t="str">
        <f t="shared" ref="F122:F126" si="99">IF($D122&gt;0,J122*$D122,"")</f>
        <v/>
      </c>
      <c r="G122" s="39" t="str">
        <f t="shared" ref="G122:G126" si="100">IF($D122&gt;0,K122*$D122,"")</f>
        <v/>
      </c>
      <c r="H122" s="44"/>
      <c r="I122" s="45">
        <v>135</v>
      </c>
      <c r="J122" s="38">
        <f t="shared" si="96"/>
        <v>27</v>
      </c>
      <c r="K122" s="40">
        <f t="shared" si="97"/>
        <v>162</v>
      </c>
      <c r="L122" s="49"/>
    </row>
    <row r="123" spans="1:16" s="20" customFormat="1" x14ac:dyDescent="0.25">
      <c r="A123" s="21"/>
      <c r="B123" s="22"/>
      <c r="C123" s="43" t="s">
        <v>112</v>
      </c>
      <c r="D123" s="70"/>
      <c r="E123" s="55" t="str">
        <f t="shared" ref="E123" si="101">IF($D123&gt;0,I123*$D123,"")</f>
        <v/>
      </c>
      <c r="F123" s="38" t="str">
        <f t="shared" ref="F123" si="102">IF($D123&gt;0,J123*$D123,"")</f>
        <v/>
      </c>
      <c r="G123" s="39" t="str">
        <f t="shared" ref="G123" si="103">IF($D123&gt;0,K123*$D123,"")</f>
        <v/>
      </c>
      <c r="H123" s="44"/>
      <c r="I123" s="45">
        <v>0</v>
      </c>
      <c r="J123" s="38">
        <f t="shared" ref="J123" si="104">I123*20%</f>
        <v>0</v>
      </c>
      <c r="K123" s="40">
        <f t="shared" ref="K123" si="105">SUM(I123:J123)</f>
        <v>0</v>
      </c>
      <c r="L123" s="49"/>
    </row>
    <row r="124" spans="1:16" x14ac:dyDescent="0.25">
      <c r="C124" s="16" t="s">
        <v>0</v>
      </c>
      <c r="D124" s="69"/>
      <c r="E124" s="55" t="str">
        <f t="shared" si="98"/>
        <v/>
      </c>
      <c r="F124" s="38" t="str">
        <f t="shared" si="99"/>
        <v/>
      </c>
      <c r="G124" s="39" t="str">
        <f t="shared" si="100"/>
        <v/>
      </c>
      <c r="H124" s="19"/>
      <c r="I124" s="56">
        <v>41</v>
      </c>
      <c r="J124" s="38">
        <f t="shared" si="96"/>
        <v>8.2000000000000011</v>
      </c>
      <c r="K124" s="40">
        <f t="shared" si="97"/>
        <v>49.2</v>
      </c>
    </row>
    <row r="125" spans="1:16" x14ac:dyDescent="0.25">
      <c r="C125" s="16" t="s">
        <v>127</v>
      </c>
      <c r="D125" s="69"/>
      <c r="E125" s="55" t="str">
        <f t="shared" si="98"/>
        <v/>
      </c>
      <c r="F125" s="38" t="str">
        <f t="shared" si="99"/>
        <v/>
      </c>
      <c r="G125" s="39" t="str">
        <f t="shared" si="100"/>
        <v/>
      </c>
      <c r="H125" s="19"/>
      <c r="I125" s="56">
        <v>245</v>
      </c>
      <c r="J125" s="38">
        <f t="shared" si="96"/>
        <v>49</v>
      </c>
      <c r="K125" s="40">
        <f t="shared" si="97"/>
        <v>294</v>
      </c>
    </row>
    <row r="126" spans="1:16" x14ac:dyDescent="0.25">
      <c r="C126" s="16" t="s">
        <v>26</v>
      </c>
      <c r="D126" s="70"/>
      <c r="E126" s="55" t="str">
        <f t="shared" si="98"/>
        <v/>
      </c>
      <c r="F126" s="38" t="str">
        <f t="shared" si="99"/>
        <v/>
      </c>
      <c r="G126" s="39" t="str">
        <f t="shared" si="100"/>
        <v/>
      </c>
      <c r="H126" s="19"/>
      <c r="I126" s="59">
        <v>68.75</v>
      </c>
      <c r="J126" s="38">
        <f t="shared" ref="J126:J130" si="106">I126*20%</f>
        <v>13.75</v>
      </c>
      <c r="K126" s="40">
        <f t="shared" ref="K126:K130" si="107">SUM(I126:J126)</f>
        <v>82.5</v>
      </c>
      <c r="M126" s="35"/>
      <c r="N126" s="35"/>
      <c r="O126" s="35"/>
      <c r="P126" s="35"/>
    </row>
    <row r="127" spans="1:16" x14ac:dyDescent="0.25">
      <c r="C127" s="16" t="s">
        <v>27</v>
      </c>
      <c r="D127" s="70"/>
      <c r="E127" s="55" t="str">
        <f t="shared" ref="E127:E132" si="108">IF($D127&gt;0, $I127*D127, "")</f>
        <v/>
      </c>
      <c r="F127" s="38" t="str">
        <f t="shared" ref="F127:F132" si="109">IF($D127&gt;0, $J127*D127, "")</f>
        <v/>
      </c>
      <c r="G127" s="39" t="str">
        <f t="shared" ref="G127:G132" si="110">IF($D127&gt;0, $K127*D127, "")</f>
        <v/>
      </c>
      <c r="H127" s="19"/>
      <c r="I127" s="59">
        <v>68.75</v>
      </c>
      <c r="J127" s="38">
        <f t="shared" si="106"/>
        <v>13.75</v>
      </c>
      <c r="K127" s="40">
        <f t="shared" si="107"/>
        <v>82.5</v>
      </c>
      <c r="M127" s="35"/>
      <c r="N127" s="35"/>
      <c r="O127" s="35"/>
      <c r="P127" s="35"/>
    </row>
    <row r="128" spans="1:16" x14ac:dyDescent="0.25">
      <c r="C128" s="16" t="s">
        <v>28</v>
      </c>
      <c r="D128" s="70"/>
      <c r="E128" s="55" t="str">
        <f t="shared" si="108"/>
        <v/>
      </c>
      <c r="F128" s="38" t="str">
        <f t="shared" si="109"/>
        <v/>
      </c>
      <c r="G128" s="39" t="str">
        <f t="shared" si="110"/>
        <v/>
      </c>
      <c r="H128" s="19"/>
      <c r="I128" s="59">
        <v>115</v>
      </c>
      <c r="J128" s="38">
        <f t="shared" si="106"/>
        <v>23</v>
      </c>
      <c r="K128" s="40">
        <f t="shared" si="107"/>
        <v>138</v>
      </c>
      <c r="M128" s="35"/>
      <c r="N128" s="35"/>
      <c r="O128" s="35"/>
      <c r="P128" s="35"/>
    </row>
    <row r="129" spans="1:21" x14ac:dyDescent="0.25">
      <c r="C129" s="16" t="s">
        <v>29</v>
      </c>
      <c r="D129" s="70"/>
      <c r="E129" s="55" t="str">
        <f t="shared" si="108"/>
        <v/>
      </c>
      <c r="F129" s="38" t="str">
        <f t="shared" si="109"/>
        <v/>
      </c>
      <c r="G129" s="39" t="str">
        <f t="shared" si="110"/>
        <v/>
      </c>
      <c r="H129" s="19"/>
      <c r="I129" s="59">
        <v>155</v>
      </c>
      <c r="J129" s="38">
        <f t="shared" si="106"/>
        <v>31</v>
      </c>
      <c r="K129" s="40">
        <f t="shared" si="107"/>
        <v>186</v>
      </c>
      <c r="M129" s="35"/>
      <c r="N129" s="35"/>
      <c r="O129" s="35"/>
      <c r="P129" s="35"/>
    </row>
    <row r="130" spans="1:21" x14ac:dyDescent="0.25">
      <c r="C130" s="16" t="s">
        <v>30</v>
      </c>
      <c r="D130" s="70"/>
      <c r="E130" s="55" t="str">
        <f t="shared" si="108"/>
        <v/>
      </c>
      <c r="F130" s="38" t="str">
        <f t="shared" si="109"/>
        <v/>
      </c>
      <c r="G130" s="39" t="str">
        <f t="shared" si="110"/>
        <v/>
      </c>
      <c r="H130" s="19"/>
      <c r="I130" s="59">
        <v>225</v>
      </c>
      <c r="J130" s="38">
        <f t="shared" si="106"/>
        <v>45</v>
      </c>
      <c r="K130" s="40">
        <f t="shared" si="107"/>
        <v>270</v>
      </c>
      <c r="M130" s="35"/>
      <c r="N130" s="35"/>
      <c r="O130" s="35"/>
      <c r="P130" s="35"/>
    </row>
    <row r="131" spans="1:21" x14ac:dyDescent="0.25">
      <c r="C131" s="16" t="s">
        <v>85</v>
      </c>
      <c r="D131" s="70"/>
      <c r="E131" s="55" t="str">
        <f t="shared" si="108"/>
        <v/>
      </c>
      <c r="F131" s="38" t="str">
        <f t="shared" si="109"/>
        <v/>
      </c>
      <c r="G131" s="39" t="str">
        <f t="shared" si="110"/>
        <v/>
      </c>
      <c r="H131" s="19"/>
      <c r="I131" s="56">
        <v>925</v>
      </c>
      <c r="J131" s="38">
        <f t="shared" ref="J131:J137" si="111">I131*20%</f>
        <v>185</v>
      </c>
      <c r="K131" s="40">
        <f t="shared" ref="K131:K137" si="112">SUM(I131:J131)</f>
        <v>1110</v>
      </c>
    </row>
    <row r="132" spans="1:21" x14ac:dyDescent="0.25">
      <c r="C132" s="16" t="s">
        <v>84</v>
      </c>
      <c r="D132" s="54"/>
      <c r="E132" s="38" t="str">
        <f t="shared" si="108"/>
        <v/>
      </c>
      <c r="F132" s="38" t="str">
        <f t="shared" si="109"/>
        <v/>
      </c>
      <c r="G132" s="39" t="str">
        <f t="shared" si="110"/>
        <v/>
      </c>
      <c r="H132" s="19"/>
      <c r="I132" s="56">
        <v>33.33</v>
      </c>
      <c r="J132" s="38">
        <f t="shared" si="111"/>
        <v>6.6660000000000004</v>
      </c>
      <c r="K132" s="40">
        <f t="shared" si="112"/>
        <v>39.995999999999995</v>
      </c>
    </row>
    <row r="133" spans="1:21" x14ac:dyDescent="0.25">
      <c r="C133" s="16" t="s">
        <v>113</v>
      </c>
      <c r="D133" s="54"/>
      <c r="E133" s="38" t="str">
        <f t="shared" ref="E133:G135" si="113">IF($D133&gt;0,I133*$D133,"")</f>
        <v/>
      </c>
      <c r="F133" s="38" t="str">
        <f t="shared" si="113"/>
        <v/>
      </c>
      <c r="G133" s="39" t="str">
        <f t="shared" si="113"/>
        <v/>
      </c>
      <c r="H133" s="19"/>
      <c r="I133" s="59">
        <v>475</v>
      </c>
      <c r="J133" s="38">
        <f t="shared" si="111"/>
        <v>95</v>
      </c>
      <c r="K133" s="40">
        <f t="shared" si="112"/>
        <v>570</v>
      </c>
    </row>
    <row r="134" spans="1:21" s="20" customFormat="1" x14ac:dyDescent="0.25">
      <c r="A134" s="21"/>
      <c r="B134" s="22"/>
      <c r="C134" s="43" t="s">
        <v>23</v>
      </c>
      <c r="D134" s="54"/>
      <c r="E134" s="38" t="str">
        <f t="shared" si="113"/>
        <v/>
      </c>
      <c r="F134" s="38" t="str">
        <f t="shared" si="113"/>
        <v/>
      </c>
      <c r="G134" s="39" t="str">
        <f t="shared" si="113"/>
        <v/>
      </c>
      <c r="H134" s="44"/>
      <c r="I134" s="45">
        <v>330</v>
      </c>
      <c r="J134" s="38">
        <f t="shared" si="111"/>
        <v>66</v>
      </c>
      <c r="K134" s="40">
        <f t="shared" si="112"/>
        <v>396</v>
      </c>
      <c r="L134" s="49"/>
    </row>
    <row r="135" spans="1:21" x14ac:dyDescent="0.25">
      <c r="C135" s="16" t="s">
        <v>47</v>
      </c>
      <c r="D135" s="54"/>
      <c r="E135" s="38" t="str">
        <f t="shared" si="113"/>
        <v/>
      </c>
      <c r="F135" s="38" t="str">
        <f t="shared" si="113"/>
        <v/>
      </c>
      <c r="G135" s="39" t="str">
        <f t="shared" si="113"/>
        <v/>
      </c>
      <c r="H135" s="19"/>
      <c r="I135" s="56">
        <v>375</v>
      </c>
      <c r="J135" s="38">
        <f t="shared" si="111"/>
        <v>75</v>
      </c>
      <c r="K135" s="40">
        <f t="shared" si="112"/>
        <v>450</v>
      </c>
    </row>
    <row r="136" spans="1:21" x14ac:dyDescent="0.25">
      <c r="C136" s="16" t="s">
        <v>83</v>
      </c>
      <c r="D136" s="54"/>
      <c r="E136" s="38" t="str">
        <f t="shared" ref="E136" si="114">IF($D136&gt;0,I136*$D136,"")</f>
        <v/>
      </c>
      <c r="F136" s="38" t="str">
        <f t="shared" ref="F136" si="115">IF($D136&gt;0,J136*$D136,"")</f>
        <v/>
      </c>
      <c r="G136" s="39" t="str">
        <f t="shared" ref="G136" si="116">IF($D136&gt;0,K136*$D136,"")</f>
        <v/>
      </c>
      <c r="H136" s="19"/>
      <c r="I136" s="56">
        <v>825</v>
      </c>
      <c r="J136" s="38">
        <f t="shared" si="111"/>
        <v>165</v>
      </c>
      <c r="K136" s="40">
        <f t="shared" si="112"/>
        <v>990</v>
      </c>
    </row>
    <row r="137" spans="1:21" x14ac:dyDescent="0.25">
      <c r="C137" s="43" t="s">
        <v>133</v>
      </c>
      <c r="D137" s="54"/>
      <c r="E137" s="55" t="str">
        <f t="shared" ref="E137:G138" si="117">IF($D137&gt;0,I137*$D137,"")</f>
        <v/>
      </c>
      <c r="F137" s="38" t="str">
        <f t="shared" si="117"/>
        <v/>
      </c>
      <c r="G137" s="39" t="str">
        <f t="shared" si="117"/>
        <v/>
      </c>
      <c r="H137" s="44"/>
      <c r="I137" s="60">
        <v>540</v>
      </c>
      <c r="J137" s="38">
        <f t="shared" si="111"/>
        <v>108</v>
      </c>
      <c r="K137" s="40">
        <f t="shared" si="112"/>
        <v>648</v>
      </c>
    </row>
    <row r="138" spans="1:21" x14ac:dyDescent="0.25">
      <c r="C138" s="81" t="s">
        <v>134</v>
      </c>
      <c r="D138" s="70"/>
      <c r="E138" s="55" t="str">
        <f t="shared" si="117"/>
        <v/>
      </c>
      <c r="F138" s="38" t="str">
        <f t="shared" si="117"/>
        <v/>
      </c>
      <c r="G138" s="39" t="str">
        <f t="shared" si="117"/>
        <v/>
      </c>
      <c r="H138" s="44"/>
      <c r="I138" s="60">
        <v>225</v>
      </c>
      <c r="J138" s="38">
        <f t="shared" ref="J138" si="118">I138*20%</f>
        <v>45</v>
      </c>
      <c r="K138" s="40">
        <f t="shared" ref="K138" si="119">SUM(I138:J138)</f>
        <v>270</v>
      </c>
    </row>
    <row r="139" spans="1:21" s="20" customFormat="1" x14ac:dyDescent="0.25">
      <c r="A139" s="21"/>
      <c r="B139" s="101" t="s">
        <v>7</v>
      </c>
      <c r="C139" s="101"/>
      <c r="D139" s="29"/>
      <c r="E139" s="17" t="str">
        <f t="shared" ref="E139:G139" si="120">IF($D139&gt;0,I139*$D139,"")</f>
        <v/>
      </c>
      <c r="F139" s="18" t="str">
        <f t="shared" si="120"/>
        <v/>
      </c>
      <c r="G139" s="30" t="str">
        <f t="shared" si="120"/>
        <v/>
      </c>
      <c r="H139" s="19"/>
      <c r="I139" s="31"/>
      <c r="J139" s="18"/>
      <c r="K139" s="32"/>
      <c r="L139" s="49"/>
      <c r="M139" s="35">
        <v>1</v>
      </c>
      <c r="N139" s="35">
        <v>2</v>
      </c>
      <c r="O139" s="35">
        <v>1</v>
      </c>
      <c r="P139" s="35">
        <v>1</v>
      </c>
      <c r="Q139" s="35"/>
      <c r="R139" s="35"/>
      <c r="S139" s="37"/>
      <c r="T139" s="36"/>
      <c r="U139" s="4"/>
    </row>
    <row r="140" spans="1:21" s="20" customFormat="1" x14ac:dyDescent="0.25">
      <c r="A140" s="21"/>
      <c r="B140" s="2"/>
      <c r="C140" s="16" t="s">
        <v>80</v>
      </c>
      <c r="D140" s="54"/>
      <c r="E140" s="55" t="str">
        <f>IF($D140&gt;0,I140*$D140,"")</f>
        <v/>
      </c>
      <c r="F140" s="38" t="str">
        <f>IF($D140&gt;0,J140*$D140,"")</f>
        <v/>
      </c>
      <c r="G140" s="39" t="str">
        <f>IF($D140&gt;0,K140*$D140,"")</f>
        <v/>
      </c>
      <c r="H140" s="19"/>
      <c r="I140" s="56">
        <v>0</v>
      </c>
      <c r="J140" s="38">
        <f t="shared" ref="J140" si="121">I140*20%</f>
        <v>0</v>
      </c>
      <c r="K140" s="40">
        <f t="shared" ref="K140" si="122">SUM(I140:J140)</f>
        <v>0</v>
      </c>
      <c r="L140" s="49"/>
      <c r="M140" s="35"/>
      <c r="N140" s="35"/>
      <c r="O140" s="35"/>
      <c r="P140" s="35"/>
      <c r="Q140" s="35"/>
      <c r="R140" s="35"/>
      <c r="S140" s="37"/>
      <c r="T140" s="36"/>
      <c r="U140" s="4"/>
    </row>
    <row r="141" spans="1:21" x14ac:dyDescent="0.25">
      <c r="C141" s="16" t="s">
        <v>24</v>
      </c>
      <c r="D141" s="54"/>
      <c r="E141" s="55" t="str">
        <f>IF($D141&gt;0,I141*$D141,"")</f>
        <v/>
      </c>
      <c r="F141" s="38" t="str">
        <f>IF($D141&gt;0,J141*$D141,"")</f>
        <v/>
      </c>
      <c r="G141" s="39" t="str">
        <f>IF($D141&gt;0,K141*$D141,"")</f>
        <v/>
      </c>
      <c r="H141" s="19"/>
      <c r="I141" s="56">
        <v>500</v>
      </c>
      <c r="J141" s="38">
        <f>I141*20%</f>
        <v>100</v>
      </c>
      <c r="K141" s="40">
        <f>SUM(I141:J141)</f>
        <v>600</v>
      </c>
      <c r="M141" s="35"/>
      <c r="N141" s="35"/>
      <c r="O141" s="35"/>
      <c r="P141" s="35">
        <v>3</v>
      </c>
      <c r="Q141" s="35"/>
      <c r="R141" s="35"/>
      <c r="S141" s="37"/>
      <c r="T141" s="36"/>
    </row>
    <row r="142" spans="1:21" x14ac:dyDescent="0.25">
      <c r="C142" s="43" t="s">
        <v>114</v>
      </c>
      <c r="D142" s="54"/>
      <c r="E142" s="55" t="str">
        <f>IF($D142&gt;0,I142*$D142,"")</f>
        <v/>
      </c>
      <c r="F142" s="38" t="str">
        <f>IF($D142&gt;0,J142*$D142,"")</f>
        <v/>
      </c>
      <c r="G142" s="39" t="str">
        <f>IF($D142&gt;0,K142*$D142,"")</f>
        <v/>
      </c>
      <c r="H142" s="44"/>
      <c r="I142" s="60">
        <v>415</v>
      </c>
      <c r="J142" s="38">
        <f>I142*0</f>
        <v>0</v>
      </c>
      <c r="K142" s="40">
        <f>SUM(I142:J142)</f>
        <v>415</v>
      </c>
      <c r="M142" s="35"/>
      <c r="N142" s="35"/>
      <c r="O142" s="35"/>
      <c r="P142" s="35">
        <v>4</v>
      </c>
      <c r="Q142" s="35"/>
      <c r="R142" s="35"/>
      <c r="S142" s="37"/>
      <c r="T142" s="36"/>
    </row>
    <row r="143" spans="1:21" x14ac:dyDescent="0.25">
      <c r="C143" s="16" t="s">
        <v>145</v>
      </c>
      <c r="D143" s="82"/>
      <c r="E143" s="55" t="str">
        <f>IF($D143&gt;0,I143*$D143,"")</f>
        <v/>
      </c>
      <c r="F143" s="38" t="str">
        <f>IF($D143&gt;0,J143*$D143,"")</f>
        <v/>
      </c>
      <c r="G143" s="39" t="str">
        <f>IF($D143&gt;0,K143*$D143,"")</f>
        <v/>
      </c>
      <c r="H143" s="19"/>
      <c r="I143" s="45">
        <v>3494.5</v>
      </c>
      <c r="J143" s="38">
        <f>I143*0.2</f>
        <v>698.90000000000009</v>
      </c>
      <c r="K143" s="40">
        <f>SUM(I143:J143)</f>
        <v>4193.3999999999996</v>
      </c>
      <c r="M143" s="35"/>
      <c r="N143" s="35"/>
      <c r="O143" s="35"/>
      <c r="P143" s="35"/>
      <c r="Q143" s="35"/>
      <c r="R143" s="35"/>
      <c r="S143" s="37"/>
      <c r="T143" s="36"/>
    </row>
    <row r="144" spans="1:21" x14ac:dyDescent="0.25">
      <c r="C144" s="43" t="s">
        <v>146</v>
      </c>
      <c r="D144" s="82"/>
      <c r="E144" s="55" t="str">
        <f>IF($D144&gt;0,I144*$D144,"")</f>
        <v/>
      </c>
      <c r="F144" s="38" t="str">
        <f>IF($D144&gt;0,J144*$D144,"")</f>
        <v/>
      </c>
      <c r="G144" s="39" t="str">
        <f>IF($D144&gt;0,K144*$D144,"")</f>
        <v/>
      </c>
      <c r="H144" s="44"/>
      <c r="I144" s="45">
        <v>3662</v>
      </c>
      <c r="J144" s="38">
        <f>I144*0.2</f>
        <v>732.40000000000009</v>
      </c>
      <c r="K144" s="40">
        <f>SUM(I144:J144)</f>
        <v>4394.3999999999996</v>
      </c>
      <c r="M144" s="35"/>
      <c r="N144" s="35"/>
      <c r="O144" s="35"/>
      <c r="P144" s="35"/>
      <c r="Q144" s="35"/>
      <c r="R144" s="35"/>
      <c r="S144" s="37"/>
      <c r="T144" s="36"/>
    </row>
    <row r="145" spans="1:20" x14ac:dyDescent="0.25">
      <c r="C145" s="16"/>
      <c r="D145" s="82"/>
      <c r="E145" s="55"/>
      <c r="F145" s="38"/>
      <c r="G145" s="39"/>
      <c r="H145" s="19"/>
      <c r="I145" s="45"/>
      <c r="J145" s="38"/>
      <c r="K145" s="40"/>
      <c r="M145" s="35"/>
      <c r="N145" s="35"/>
      <c r="O145" s="35"/>
      <c r="P145" s="35"/>
      <c r="Q145" s="35"/>
      <c r="R145" s="35"/>
      <c r="S145" s="37"/>
      <c r="T145" s="36"/>
    </row>
    <row r="146" spans="1:20" ht="13.8" thickBot="1" x14ac:dyDescent="0.3">
      <c r="C146" s="43"/>
      <c r="D146" s="82"/>
      <c r="E146" s="55"/>
      <c r="F146" s="38"/>
      <c r="G146" s="39"/>
      <c r="H146" s="44"/>
      <c r="I146" s="45"/>
      <c r="J146" s="38"/>
      <c r="K146" s="40"/>
      <c r="M146" s="35"/>
      <c r="N146" s="35"/>
      <c r="O146" s="35"/>
      <c r="P146" s="35"/>
      <c r="Q146" s="35"/>
      <c r="R146" s="35"/>
      <c r="S146" s="37"/>
      <c r="T146" s="36"/>
    </row>
    <row r="147" spans="1:20" ht="15" thickTop="1" thickBot="1" x14ac:dyDescent="0.3">
      <c r="C147" s="24"/>
      <c r="D147" s="25"/>
      <c r="E147" s="26">
        <f>SUM(E5:E146)</f>
        <v>56750</v>
      </c>
      <c r="F147" s="27">
        <f>SUM(F5:F142)</f>
        <v>11350</v>
      </c>
      <c r="G147" s="28">
        <f>SUM(G5:G142)</f>
        <v>68100</v>
      </c>
    </row>
    <row r="148" spans="1:20" s="20" customFormat="1" ht="13.8" thickTop="1" x14ac:dyDescent="0.25">
      <c r="A148" s="21"/>
      <c r="B148" s="22"/>
      <c r="C148" s="6"/>
      <c r="D148" s="3"/>
      <c r="G148" s="22"/>
      <c r="I148" s="5"/>
      <c r="J148" s="5"/>
      <c r="K148" s="5"/>
      <c r="L148" s="49"/>
    </row>
    <row r="149" spans="1:20" s="20" customFormat="1" ht="15" x14ac:dyDescent="0.25">
      <c r="A149" s="21"/>
      <c r="B149" s="22"/>
      <c r="C149" s="83" t="s">
        <v>147</v>
      </c>
      <c r="D149" s="84"/>
      <c r="E149" s="46"/>
      <c r="F149" s="85"/>
      <c r="G149" s="86"/>
      <c r="H149" s="85"/>
      <c r="I149" s="87"/>
      <c r="J149" s="46"/>
      <c r="K149" s="87"/>
      <c r="L149" s="49"/>
    </row>
    <row r="150" spans="1:20" ht="15" x14ac:dyDescent="0.25">
      <c r="C150" s="88" t="s">
        <v>148</v>
      </c>
      <c r="D150" s="84"/>
      <c r="E150" s="89" t="s">
        <v>149</v>
      </c>
      <c r="F150" s="90"/>
      <c r="G150" s="91"/>
      <c r="H150" s="90"/>
      <c r="I150" s="92" t="s">
        <v>150</v>
      </c>
      <c r="J150" s="4"/>
      <c r="K150" s="87"/>
    </row>
    <row r="151" spans="1:20" s="20" customFormat="1" ht="15" x14ac:dyDescent="0.25">
      <c r="A151" s="21"/>
      <c r="B151" s="22"/>
      <c r="C151" s="88" t="s">
        <v>151</v>
      </c>
      <c r="D151" s="84"/>
      <c r="E151" s="89" t="s">
        <v>152</v>
      </c>
      <c r="F151" s="85"/>
      <c r="G151" s="86"/>
      <c r="H151" s="85"/>
      <c r="I151" s="88" t="s">
        <v>153</v>
      </c>
      <c r="J151" s="46"/>
      <c r="K151" s="87"/>
      <c r="L151" s="49"/>
    </row>
    <row r="152" spans="1:20" ht="15" x14ac:dyDescent="0.25">
      <c r="C152" s="93" t="s">
        <v>154</v>
      </c>
      <c r="D152" s="84"/>
      <c r="F152" s="90"/>
      <c r="G152" s="91"/>
      <c r="H152" s="90"/>
      <c r="I152" s="94"/>
      <c r="J152" s="4"/>
      <c r="K152" s="87"/>
    </row>
    <row r="153" spans="1:20" s="20" customFormat="1" x14ac:dyDescent="0.25">
      <c r="A153" s="21"/>
      <c r="B153" s="22"/>
      <c r="C153" s="6"/>
      <c r="D153" s="3"/>
      <c r="E153" s="4"/>
      <c r="F153" s="4"/>
      <c r="G153" s="2"/>
      <c r="H153" s="4"/>
      <c r="I153" s="5"/>
      <c r="J153" s="5"/>
      <c r="K153" s="5"/>
      <c r="L153" s="49"/>
    </row>
    <row r="154" spans="1:20" x14ac:dyDescent="0.25">
      <c r="D154" s="3">
        <v>1</v>
      </c>
      <c r="E154" s="20"/>
      <c r="F154" s="20"/>
      <c r="G154" s="22"/>
      <c r="H154" s="20"/>
    </row>
    <row r="155" spans="1:20" x14ac:dyDescent="0.25">
      <c r="C155" s="24"/>
    </row>
    <row r="156" spans="1:20" x14ac:dyDescent="0.25">
      <c r="E156" s="20"/>
      <c r="F156" s="20"/>
      <c r="G156" s="22"/>
      <c r="H156" s="20"/>
    </row>
    <row r="157" spans="1:20" s="20" customFormat="1" x14ac:dyDescent="0.25">
      <c r="A157" s="21"/>
      <c r="B157" s="22"/>
      <c r="C157" s="24"/>
      <c r="D157" s="3"/>
      <c r="E157" s="4"/>
      <c r="F157" s="4"/>
      <c r="G157" s="2"/>
      <c r="H157" s="4"/>
      <c r="I157" s="5"/>
      <c r="J157" s="5"/>
      <c r="K157" s="5"/>
      <c r="L157" s="49"/>
    </row>
    <row r="158" spans="1:20" x14ac:dyDescent="0.25">
      <c r="E158" s="20"/>
      <c r="F158" s="20"/>
      <c r="G158" s="22"/>
      <c r="H158" s="20"/>
    </row>
    <row r="159" spans="1:20" s="20" customFormat="1" x14ac:dyDescent="0.25">
      <c r="A159" s="21"/>
      <c r="B159" s="22"/>
      <c r="C159" s="24"/>
      <c r="D159" s="3"/>
      <c r="G159" s="22"/>
      <c r="I159" s="5"/>
      <c r="J159" s="5"/>
      <c r="K159" s="5"/>
      <c r="L159" s="49"/>
    </row>
    <row r="160" spans="1:20" x14ac:dyDescent="0.25">
      <c r="C160" s="24"/>
      <c r="E160" s="20"/>
      <c r="F160" s="20"/>
      <c r="G160" s="22"/>
      <c r="H160" s="20"/>
    </row>
    <row r="161" spans="1:12" s="20" customFormat="1" x14ac:dyDescent="0.25">
      <c r="A161" s="21"/>
      <c r="B161" s="22"/>
      <c r="C161" s="24"/>
      <c r="D161" s="3"/>
      <c r="E161" s="4"/>
      <c r="F161" s="4"/>
      <c r="G161" s="2"/>
      <c r="H161" s="4"/>
      <c r="I161" s="5"/>
      <c r="J161" s="5"/>
      <c r="K161" s="5"/>
      <c r="L161" s="49"/>
    </row>
    <row r="162" spans="1:12" s="20" customFormat="1" x14ac:dyDescent="0.25">
      <c r="A162" s="21"/>
      <c r="B162" s="22"/>
      <c r="C162" s="6"/>
      <c r="D162" s="3"/>
      <c r="E162" s="4"/>
      <c r="F162" s="4"/>
      <c r="G162" s="2"/>
      <c r="H162" s="4"/>
      <c r="I162" s="5"/>
      <c r="J162" s="5"/>
      <c r="K162" s="5"/>
      <c r="L162" s="49"/>
    </row>
    <row r="163" spans="1:12" s="20" customFormat="1" x14ac:dyDescent="0.25">
      <c r="A163" s="21"/>
      <c r="B163" s="22"/>
      <c r="C163" s="6"/>
      <c r="D163" s="3"/>
      <c r="E163" s="4"/>
      <c r="F163" s="4"/>
      <c r="G163" s="2"/>
      <c r="H163" s="4"/>
      <c r="I163" s="5"/>
      <c r="J163" s="5"/>
      <c r="K163" s="5"/>
      <c r="L163" s="49"/>
    </row>
  </sheetData>
  <protectedRanges>
    <protectedRange sqref="D6 D8 D11:D14 D16:D17 D19:D22 D24:D28 D30:D38 D40:D43 D45:D46 D48:D54 D56:D72 D74:D75 D77:D82 D84:D90 D92:D95 D97:D124 D126:D138 D140:D146" name="Options Column"/>
    <protectedRange sqref="D125" name="Options Column_1"/>
  </protectedRanges>
  <dataConsolidate/>
  <mergeCells count="11">
    <mergeCell ref="B83:C83"/>
    <mergeCell ref="B91:C91"/>
    <mergeCell ref="B96:C96"/>
    <mergeCell ref="B108:C108"/>
    <mergeCell ref="B139:C139"/>
    <mergeCell ref="I2:K2"/>
    <mergeCell ref="E2:G2"/>
    <mergeCell ref="B44:C44"/>
    <mergeCell ref="B73:C73"/>
    <mergeCell ref="B76:C76"/>
    <mergeCell ref="B1:D4"/>
  </mergeCells>
  <phoneticPr fontId="0" type="noConversion"/>
  <dataValidations count="4">
    <dataValidation type="list" allowBlank="1" showInputMessage="1" showErrorMessage="1" sqref="D54 D75 D77:D82 D84:D90 D121 D131:D132" xr:uid="{03E79745-4163-4520-84C3-6BE6F6D19DE9}">
      <formula1>$A$1:$A$2</formula1>
    </dataValidation>
    <dataValidation type="list" allowBlank="1" showInputMessage="1" showErrorMessage="1" sqref="D8:D9 D74 D45:D46 D92:D95 D122:D130 D97:D120 D56:D63 D30:D38 D24:D28 D19:D22 D16:D17 D11:D14 D6 D133:D138 D70:D72 D48:D53 D40:D43 D140:D142" xr:uid="{A3D43495-14A7-44A2-BCD9-5BE35AC2E13A}">
      <formula1>$A$1</formula1>
    </dataValidation>
    <dataValidation type="list" allowBlank="1" showInputMessage="1" showErrorMessage="1" sqref="D64:D69" xr:uid="{F99E6F13-750E-4DAE-BF74-231D73D6A6A3}">
      <formula1>$A$1:$A$5</formula1>
    </dataValidation>
    <dataValidation type="list" allowBlank="1" showInputMessage="1" showErrorMessage="1" sqref="D145:D146" xr:uid="{C742023A-5F02-47B3-B2A6-4F591FF9E07D}">
      <formula1>$R$10:$R$10</formula1>
    </dataValidation>
  </dataValidations>
  <hyperlinks>
    <hyperlink ref="I150" r:id="rId1" xr:uid="{9CD6D923-F7B5-40FF-8770-E2E1BCC90F97}"/>
  </hyperlinks>
  <pageMargins left="0.94488188976377963" right="0.15748031496062992" top="0.15748031496062992" bottom="0.19685039370078741" header="0.11811023622047245" footer="0.19685039370078741"/>
  <pageSetup paperSize="9" scale="43" orientation="portrait" horizontalDpi="300" verticalDpi="300" r:id="rId2"/>
  <headerFooter alignWithMargins="0"/>
  <ignoredErrors>
    <ignoredError sqref="E97 E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Prices</vt:lpstr>
      <vt:lpstr>Prices!Utskriftsområde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</dc:creator>
  <cp:lastModifiedBy>Jonas Larsén</cp:lastModifiedBy>
  <cp:lastPrinted>2026-01-06T14:24:48Z</cp:lastPrinted>
  <dcterms:created xsi:type="dcterms:W3CDTF">2000-11-27T14:50:11Z</dcterms:created>
  <dcterms:modified xsi:type="dcterms:W3CDTF">2026-01-06T16:53:59Z</dcterms:modified>
</cp:coreProperties>
</file>